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Combined MCaid Operations Analyses\"/>
    </mc:Choice>
  </mc:AlternateContent>
  <xr:revisionPtr revIDLastSave="0" documentId="8_{395D7377-BFFA-4C5D-882C-F1F6E141D763}" xr6:coauthVersionLast="45" xr6:coauthVersionMax="45" xr10:uidLastSave="{00000000-0000-0000-0000-000000000000}"/>
  <bookViews>
    <workbookView xWindow="0" yWindow="0" windowWidth="20496" windowHeight="7092" tabRatio="737" xr2:uid="{00000000-000D-0000-FFFF-FFFF00000000}"/>
  </bookViews>
  <sheets>
    <sheet name="All Plans YTD" sheetId="53" r:id="rId1"/>
    <sheet name="All Plans Q1" sheetId="44" r:id="rId2"/>
    <sheet name="All Plans Q2" sheetId="52" r:id="rId3"/>
    <sheet name="Medallion QRTLY Summary" sheetId="50" r:id="rId4"/>
    <sheet name="CCC+ QRTLY Summary" sheetId="51" r:id="rId5"/>
    <sheet name="Combined CCC+_Med Qrtly" sheetId="4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2">#REF!</definedName>
    <definedName name="_hsm2" localSheetId="0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2">#REF!</definedName>
    <definedName name="_ppm1" localSheetId="0">#REF!</definedName>
    <definedName name="_ppm1">#REF!</definedName>
    <definedName name="_ppm2" localSheetId="2">#REF!</definedName>
    <definedName name="_ppm2" localSheetId="0">#REF!</definedName>
    <definedName name="_ppm2">#REF!</definedName>
    <definedName name="_RES3" localSheetId="2">'[2]R and D'!#REF!</definedName>
    <definedName name="_RES3" localSheetId="0">'[2]R and D'!#REF!</definedName>
    <definedName name="_RES3">'[2]R and D'!#REF!</definedName>
    <definedName name="_top4" localSheetId="2">#REF!</definedName>
    <definedName name="_top4" localSheetId="0">#REF!</definedName>
    <definedName name="_top4">#REF!</definedName>
    <definedName name="_WAC2">'[1]Calc Img rolling 3qtrs '!$A$6:$P$51</definedName>
    <definedName name="a">'[3]Drug Updates'!$B$4:$S$1611</definedName>
    <definedName name="AA_FY14_CHILD" localSheetId="2">#REF!</definedName>
    <definedName name="AA_FY14_CHILD" localSheetId="0">#REF!</definedName>
    <definedName name="AA_FY14_CHILD">#REF!</definedName>
    <definedName name="AA_FY15_CHILD" localSheetId="2">#REF!</definedName>
    <definedName name="AA_FY15_CHILD" localSheetId="0">#REF!</definedName>
    <definedName name="AA_FY15_CHILD">#REF!</definedName>
    <definedName name="ABAD_FY14" localSheetId="2">#REF!</definedName>
    <definedName name="ABAD_FY14" localSheetId="0">#REF!</definedName>
    <definedName name="ABAD_FY14">#REF!</definedName>
    <definedName name="ABAD_FY15" localSheetId="2">#REF!</definedName>
    <definedName name="ABAD_FY15" localSheetId="0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2">#REF!</definedName>
    <definedName name="acis" localSheetId="0">#REF!</definedName>
    <definedName name="acis">#REF!</definedName>
    <definedName name="acis1" localSheetId="2">#REF!</definedName>
    <definedName name="acis1" localSheetId="0">#REF!</definedName>
    <definedName name="acis1">#REF!</definedName>
    <definedName name="acis2" localSheetId="2">#REF!</definedName>
    <definedName name="acis2" localSheetId="0">#REF!</definedName>
    <definedName name="acis2">#REF!</definedName>
    <definedName name="acis3" localSheetId="2">#REF!</definedName>
    <definedName name="acis3" localSheetId="0">#REF!</definedName>
    <definedName name="acis3">#REF!</definedName>
    <definedName name="Actual_or_LE" localSheetId="2">'[6]Wk DDD &amp; Ex-Fact'!#REF!</definedName>
    <definedName name="Actual_or_LE" localSheetId="0">'[6]Wk DDD &amp; Ex-Fact'!#REF!</definedName>
    <definedName name="Actual_or_LE">'[6]Wk DDD &amp; Ex-Fact'!#REF!</definedName>
    <definedName name="ActuarialTeam" localSheetId="2">#REF!</definedName>
    <definedName name="ActuarialTeam" localSheetId="0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2">#REF!</definedName>
    <definedName name="Admin_Perc_CWaiv" localSheetId="0">#REF!</definedName>
    <definedName name="Admin_Perc_CWaiv">#REF!</definedName>
    <definedName name="Admin_Perc_DDWaiv">'[8]Admin Adjust'!$M$14</definedName>
    <definedName name="Admin_Perc_EDCD" localSheetId="2">#REF!</definedName>
    <definedName name="Admin_Perc_EDCD" localSheetId="0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2">#REF!</definedName>
    <definedName name="ALL_MEMMO" localSheetId="0">#REF!</definedName>
    <definedName name="ALL_MEMMO">#REF!</definedName>
    <definedName name="AllHP_Bldis_pct">'[9]Est Cost'!$F$43</definedName>
    <definedName name="AllHP_Tanf_pct">'[9]Est Cost'!$F$49</definedName>
    <definedName name="ALTC_FY14_ADULT" localSheetId="2">#REF!</definedName>
    <definedName name="ALTC_FY14_ADULT" localSheetId="0">#REF!</definedName>
    <definedName name="ALTC_FY14_ADULT">#REF!</definedName>
    <definedName name="ALTC_FY14_CHILD" localSheetId="2">#REF!</definedName>
    <definedName name="ALTC_FY14_CHILD" localSheetId="0">#REF!</definedName>
    <definedName name="ALTC_FY14_CHILD">#REF!</definedName>
    <definedName name="ALTC_FY15_ADULT" localSheetId="2">#REF!</definedName>
    <definedName name="ALTC_FY15_ADULT" localSheetId="0">#REF!</definedName>
    <definedName name="ALTC_FY15_ADULT">#REF!</definedName>
    <definedName name="ALTC_FY15_CHILD" localSheetId="2">#REF!</definedName>
    <definedName name="ALTC_FY15_CHILD" localSheetId="0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2">#REF!</definedName>
    <definedName name="AnemiaofCA_grate" localSheetId="0">#REF!</definedName>
    <definedName name="AnemiaofCA_grate">#REF!</definedName>
    <definedName name="annual" localSheetId="2">#REF!</definedName>
    <definedName name="annual" localSheetId="0">#REF!</definedName>
    <definedName name="annual">#REF!</definedName>
    <definedName name="Aranesp_PSR" localSheetId="2">#REF!</definedName>
    <definedName name="Aranesp_PSR" localSheetId="0">#REF!</definedName>
    <definedName name="Aranesp_PSR">#REF!</definedName>
    <definedName name="area02" localSheetId="2">#REF!</definedName>
    <definedName name="area02" localSheetId="0">#REF!</definedName>
    <definedName name="area02">#REF!</definedName>
    <definedName name="area2" localSheetId="2">#REF!</definedName>
    <definedName name="area2" localSheetId="0">#REF!</definedName>
    <definedName name="area2">#REF!</definedName>
    <definedName name="area3" localSheetId="2">#REF!</definedName>
    <definedName name="area3" localSheetId="0">#REF!</definedName>
    <definedName name="area3">#REF!</definedName>
    <definedName name="areashwodc" localSheetId="2">#REF!</definedName>
    <definedName name="areashwodc" localSheetId="0">#REF!</definedName>
    <definedName name="areashwodc">#REF!</definedName>
    <definedName name="ARTS_Age_XWalk">[10]ARTS_Age_XWalk!$A$1:$B$6</definedName>
    <definedName name="aug0">[0]!aug0</definedName>
    <definedName name="base" localSheetId="2">#REF!</definedName>
    <definedName name="base" localSheetId="0">#REF!</definedName>
    <definedName name="base">#REF!</definedName>
    <definedName name="Base_Year_1">[11]Key!$C$5</definedName>
    <definedName name="Base_Year_2">[11]Key!$C$6</definedName>
    <definedName name="BasedOn" localSheetId="2">#REF!</definedName>
    <definedName name="BasedOn" localSheetId="0">#REF!</definedName>
    <definedName name="BasedOn">#REF!</definedName>
    <definedName name="BCOLS">#N/A</definedName>
    <definedName name="begin" localSheetId="2">'[12]File Creator'!#REF!</definedName>
    <definedName name="begin" localSheetId="0">'[12]File Creator'!#REF!</definedName>
    <definedName name="begin">'[12]File Creator'!#REF!</definedName>
    <definedName name="BHSA_MERGED_CLAIMS_1312_1507" localSheetId="2">#REF!</definedName>
    <definedName name="BHSA_MERGED_CLAIMS_1312_1507" localSheetId="0">#REF!</definedName>
    <definedName name="BHSA_MERGED_CLAIMS_1312_1507">#REF!</definedName>
    <definedName name="BillCodeDescriptions" localSheetId="2">#REF!</definedName>
    <definedName name="BillCodeDescriptions" localSheetId="0">#REF!</definedName>
    <definedName name="BillCodeDescriptions">#REF!</definedName>
    <definedName name="BillCodes" localSheetId="2">#REF!</definedName>
    <definedName name="BillCodes" localSheetId="0">#REF!</definedName>
    <definedName name="BillCodes">#REF!</definedName>
    <definedName name="Billing_Codes" localSheetId="2">#REF!,#REF!,#REF!,#REF!,#REF!</definedName>
    <definedName name="Billing_Codes" localSheetId="0">#REF!,#REF!,#REF!,#REF!,#REF!</definedName>
    <definedName name="Billing_Codes">#REF!,#REF!,#REF!,#REF!,#REF!</definedName>
    <definedName name="Bldis_HMO_Total" localSheetId="2">#REF!</definedName>
    <definedName name="Bldis_HMO_Total" localSheetId="0">#REF!</definedName>
    <definedName name="Bldis_HMO_Total">#REF!</definedName>
    <definedName name="BTABLE">#N/A</definedName>
    <definedName name="CA_Attain" localSheetId="2">#REF!</definedName>
    <definedName name="CA_Attain" localSheetId="0">#REF!</definedName>
    <definedName name="CA_Attain">#REF!</definedName>
    <definedName name="CAGrp" localSheetId="2">#REF!</definedName>
    <definedName name="CAGrp" localSheetId="0">#REF!</definedName>
    <definedName name="CAGrp">#REF!</definedName>
    <definedName name="CAGrpRent" localSheetId="2">#REF!</definedName>
    <definedName name="CAGrpRent" localSheetId="0">#REF!</definedName>
    <definedName name="CAGrpRent">#REF!</definedName>
    <definedName name="CAInd" localSheetId="2">#REF!</definedName>
    <definedName name="CAInd" localSheetId="0">#REF!</definedName>
    <definedName name="CAInd">#REF!</definedName>
    <definedName name="CAInd2" localSheetId="2">#REF!</definedName>
    <definedName name="CAInd2" localSheetId="0">#REF!</definedName>
    <definedName name="CAInd2">#REF!</definedName>
    <definedName name="cal4q05">'[1]Calc Img rolling 3qtrs '!$C$7:$P$45</definedName>
    <definedName name="Calendar_Demand_LE" localSheetId="2">#REF!</definedName>
    <definedName name="Calendar_Demand_LE" localSheetId="0">#REF!</definedName>
    <definedName name="Calendar_Demand_LE">#REF!</definedName>
    <definedName name="CalYear_to_SFY" localSheetId="2">#REF!</definedName>
    <definedName name="CalYear_to_SFY" localSheetId="0">#REF!</definedName>
    <definedName name="CalYear_to_SFY">#REF!</definedName>
    <definedName name="Carenet_Bldis_MM" localSheetId="2">#REF!</definedName>
    <definedName name="Carenet_Bldis_MM" localSheetId="0">#REF!</definedName>
    <definedName name="Carenet_Bldis_MM">#REF!</definedName>
    <definedName name="Carenet_Bldis_pct">'[9]Est Cost Carenet'!$F$43</definedName>
    <definedName name="Carenet_MM" localSheetId="2">#REF!</definedName>
    <definedName name="Carenet_MM" localSheetId="0">#REF!</definedName>
    <definedName name="Carenet_MM">#REF!</definedName>
    <definedName name="Carenet_Tanf_MM" localSheetId="2">#REF!</definedName>
    <definedName name="Carenet_Tanf_MM" localSheetId="0">#REF!</definedName>
    <definedName name="Carenet_Tanf_MM">#REF!</definedName>
    <definedName name="Carenet_Tanf_pct">'[9]Est Cost Carenet'!$F$49</definedName>
    <definedName name="CCBOther" localSheetId="2">#REF!</definedName>
    <definedName name="CCBOther" localSheetId="0">#REF!</definedName>
    <definedName name="CCBOther">#REF!</definedName>
    <definedName name="CD">0.0213</definedName>
    <definedName name="Chemo_Growth_Rate" localSheetId="2">#REF!</definedName>
    <definedName name="Chemo_Growth_Rate" localSheetId="0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2">#REF!</definedName>
    <definedName name="ClearNewDrugs1" localSheetId="0">#REF!</definedName>
    <definedName name="ClearNewDrugs1">#REF!</definedName>
    <definedName name="ClearNewDrugs2" localSheetId="2">#REF!</definedName>
    <definedName name="ClearNewDrugs2" localSheetId="0">#REF!</definedName>
    <definedName name="ClearNewDrugs2">#REF!</definedName>
    <definedName name="ClinicalTeam" localSheetId="2">#REF!</definedName>
    <definedName name="ClinicalTeam" localSheetId="0">#REF!</definedName>
    <definedName name="ClinicalTeam">#REF!</definedName>
    <definedName name="cn" localSheetId="2">#REF!</definedName>
    <definedName name="cn" localSheetId="0">#REF!</definedName>
    <definedName name="cn">#REF!</definedName>
    <definedName name="CodaJE">[0]!CodaJE</definedName>
    <definedName name="codaje2">[0]!codaje2</definedName>
    <definedName name="COGrp" localSheetId="2">#REF!</definedName>
    <definedName name="COGrp" localSheetId="0">#REF!</definedName>
    <definedName name="COGrp">#REF!</definedName>
    <definedName name="COInd" localSheetId="2">#REF!</definedName>
    <definedName name="COInd" localSheetId="0">#REF!</definedName>
    <definedName name="COInd">#REF!</definedName>
    <definedName name="Com_no_LTSS_Child_HH2" localSheetId="2">'[13]All Adj Summary - Com Child'!#REF!</definedName>
    <definedName name="Com_no_LTSS_Child_HH2" localSheetId="0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2">#REF!</definedName>
    <definedName name="Com_no_LTSS_OP_ER2" localSheetId="0">#REF!</definedName>
    <definedName name="Com_no_LTSS_OP_ER2">#REF!</definedName>
    <definedName name="Com_no_LTSS_OP_OTH2" localSheetId="2">#REF!</definedName>
    <definedName name="Com_no_LTSS_OP_OTH2" localSheetId="0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2">#REF!</definedName>
    <definedName name="CompetitorA_ASP" localSheetId="0">#REF!</definedName>
    <definedName name="CompetitorA_ASP">#REF!</definedName>
    <definedName name="CompetitorA_AWP" localSheetId="2">#REF!</definedName>
    <definedName name="CompetitorA_AWP" localSheetId="0">#REF!</definedName>
    <definedName name="CompetitorA_AWP">#REF!</definedName>
    <definedName name="CompleteList" localSheetId="2">#REF!</definedName>
    <definedName name="CompleteList" localSheetId="0">#REF!</definedName>
    <definedName name="CompleteList">#REF!</definedName>
    <definedName name="coo">[0]!coo</definedName>
    <definedName name="County">[17]Keys!$B$12:$C$26</definedName>
    <definedName name="CRI_Growth_Rate" localSheetId="2">#REF!</definedName>
    <definedName name="CRI_Growth_Rate" localSheetId="0">#REF!</definedName>
    <definedName name="CRI_Growth_Rate">#REF!</definedName>
    <definedName name="CRI_Mkt_Share1" localSheetId="2">#REF!</definedName>
    <definedName name="CRI_Mkt_Share1" localSheetId="0">#REF!</definedName>
    <definedName name="CRI_Mkt_Share1">#REF!</definedName>
    <definedName name="CRI_Mkt_Share2" localSheetId="2">#REF!</definedName>
    <definedName name="CRI_Mkt_Share2" localSheetId="0">#REF!</definedName>
    <definedName name="CRI_Mkt_Share2">#REF!</definedName>
    <definedName name="CRI_Mkt_Share3" localSheetId="2">#REF!</definedName>
    <definedName name="CRI_Mkt_Share3" localSheetId="0">#REF!</definedName>
    <definedName name="CRI_Mkt_Share3">#REF!</definedName>
    <definedName name="CRI_Mkt_Share4" localSheetId="2">#REF!</definedName>
    <definedName name="CRI_Mkt_Share4" localSheetId="0">#REF!</definedName>
    <definedName name="CRI_Mkt_Share4">#REF!</definedName>
    <definedName name="CRI_Mkt_Share5" localSheetId="2">#REF!</definedName>
    <definedName name="CRI_Mkt_Share5" localSheetId="0">#REF!</definedName>
    <definedName name="CRI_Mkt_Share5">#REF!</definedName>
    <definedName name="CRI_Mkt_Share6" localSheetId="2">#REF!</definedName>
    <definedName name="CRI_Mkt_Share6" localSheetId="0">#REF!</definedName>
    <definedName name="CRI_Mkt_Share6">#REF!</definedName>
    <definedName name="CRI_Mkt_Share7" localSheetId="2">#REF!</definedName>
    <definedName name="CRI_Mkt_Share7" localSheetId="0">#REF!</definedName>
    <definedName name="CRI_Mkt_Share7">#REF!</definedName>
    <definedName name="CRI_Mkt_Share8" localSheetId="2">#REF!</definedName>
    <definedName name="CRI_Mkt_Share8" localSheetId="0">#REF!</definedName>
    <definedName name="CRI_Mkt_Share8">#REF!</definedName>
    <definedName name="cs_alignment" localSheetId="2">#REF!</definedName>
    <definedName name="cs_alignment" localSheetId="0">#REF!</definedName>
    <definedName name="cs_alignment">#REF!</definedName>
    <definedName name="cs_terr" localSheetId="2">#REF!</definedName>
    <definedName name="cs_terr" localSheetId="0">#REF!</definedName>
    <definedName name="cs_terr">#REF!</definedName>
    <definedName name="CTABLE">#N/A</definedName>
    <definedName name="CTGrp" localSheetId="2">#REF!</definedName>
    <definedName name="CTGrp" localSheetId="0">#REF!</definedName>
    <definedName name="CTGrp">#REF!</definedName>
    <definedName name="CTInd" localSheetId="2">#REF!</definedName>
    <definedName name="CTInd" localSheetId="0">#REF!</definedName>
    <definedName name="CTInd">#REF!</definedName>
    <definedName name="Current" localSheetId="2">'[18]LE Sales COS Roy Variance'!#REF!</definedName>
    <definedName name="Current" localSheetId="0">'[18]LE Sales COS Roy Variance'!#REF!</definedName>
    <definedName name="Current">'[18]LE Sales COS Roy Variance'!#REF!</definedName>
    <definedName name="Current_Quarter" localSheetId="2">#REF!</definedName>
    <definedName name="Current_Quarter" localSheetId="0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2">'[13]All Adj Summary - DD'!#REF!</definedName>
    <definedName name="DDWaiv_HH2" localSheetId="0">'[13]All Adj Summary - DD'!#REF!</definedName>
    <definedName name="DDWaiv_HH2">'[13]All Adj Summary - DD'!#REF!</definedName>
    <definedName name="DDWaiv_IP_MEDSURG2">'[14]CHKD IP Hospital Adjust'!$D$52</definedName>
    <definedName name="DDWaiv_OP_ER2" localSheetId="2">#REF!</definedName>
    <definedName name="DDWaiv_OP_ER2" localSheetId="0">#REF!</definedName>
    <definedName name="DDWaiv_OP_ER2">#REF!</definedName>
    <definedName name="DDWaiv_OP_OTH2" localSheetId="2">#REF!</definedName>
    <definedName name="DDWaiv_OP_OTH2" localSheetId="0">#REF!</definedName>
    <definedName name="DDWaiv_OP_OTH2">#REF!</definedName>
    <definedName name="Demand_for_Adobe" localSheetId="2">#REF!</definedName>
    <definedName name="Demand_for_Adobe" localSheetId="0">#REF!</definedName>
    <definedName name="Demand_for_Adobe">#REF!</definedName>
    <definedName name="Demand_for_File" localSheetId="2">#REF!</definedName>
    <definedName name="Demand_for_File" localSheetId="0">#REF!</definedName>
    <definedName name="Demand_for_File">#REF!</definedName>
    <definedName name="DIAL_COMPshare1" localSheetId="2">#REF!</definedName>
    <definedName name="DIAL_COMPshare1" localSheetId="0">#REF!</definedName>
    <definedName name="DIAL_COMPshare1">#REF!</definedName>
    <definedName name="DIAL_COMPshare2" localSheetId="2">#REF!</definedName>
    <definedName name="DIAL_COMPshare2" localSheetId="0">#REF!</definedName>
    <definedName name="DIAL_COMPshare2">#REF!</definedName>
    <definedName name="DIAL_COMPshare3" localSheetId="2">#REF!</definedName>
    <definedName name="DIAL_COMPshare3" localSheetId="0">#REF!</definedName>
    <definedName name="DIAL_COMPshare3">#REF!</definedName>
    <definedName name="DIAL_COMPshare4" localSheetId="2">#REF!</definedName>
    <definedName name="DIAL_COMPshare4" localSheetId="0">#REF!</definedName>
    <definedName name="DIAL_COMPshare4">#REF!</definedName>
    <definedName name="DIAL_COMPshare5" localSheetId="2">#REF!</definedName>
    <definedName name="DIAL_COMPshare5" localSheetId="0">#REF!</definedName>
    <definedName name="DIAL_COMPshare5">#REF!</definedName>
    <definedName name="DIAL_COMPshare6" localSheetId="2">#REF!</definedName>
    <definedName name="DIAL_COMPshare6" localSheetId="0">#REF!</definedName>
    <definedName name="DIAL_COMPshare6">#REF!</definedName>
    <definedName name="DIAL_COMPshare7" localSheetId="2">#REF!</definedName>
    <definedName name="DIAL_COMPshare7" localSheetId="0">#REF!</definedName>
    <definedName name="DIAL_COMPshare7">#REF!</definedName>
    <definedName name="Dialsyis_Mkt_Share8" localSheetId="2">#REF!</definedName>
    <definedName name="Dialsyis_Mkt_Share8" localSheetId="0">#REF!</definedName>
    <definedName name="Dialsyis_Mkt_Share8">#REF!</definedName>
    <definedName name="Dialysis_COMPshare8" localSheetId="2">#REF!</definedName>
    <definedName name="Dialysis_COMPshare8" localSheetId="0">#REF!</definedName>
    <definedName name="Dialysis_COMPshare8">#REF!</definedName>
    <definedName name="Dialysis_Growth_Rate" localSheetId="2">#REF!</definedName>
    <definedName name="Dialysis_Growth_Rate" localSheetId="0">#REF!</definedName>
    <definedName name="Dialysis_Growth_Rate">#REF!</definedName>
    <definedName name="Dialysis_Mkt_Share1" localSheetId="2">#REF!</definedName>
    <definedName name="Dialysis_Mkt_Share1" localSheetId="0">#REF!</definedName>
    <definedName name="Dialysis_Mkt_Share1">#REF!</definedName>
    <definedName name="Dialysis_Mkt_Share2" localSheetId="2">#REF!</definedName>
    <definedName name="Dialysis_Mkt_Share2" localSheetId="0">#REF!</definedName>
    <definedName name="Dialysis_Mkt_Share2">#REF!</definedName>
    <definedName name="Dialysis_Mkt_Share3" localSheetId="2">#REF!</definedName>
    <definedName name="Dialysis_Mkt_Share3" localSheetId="0">#REF!</definedName>
    <definedName name="Dialysis_Mkt_Share3">#REF!</definedName>
    <definedName name="Dialysis_Mkt_Share4" localSheetId="2">#REF!</definedName>
    <definedName name="Dialysis_Mkt_Share4" localSheetId="0">#REF!</definedName>
    <definedName name="Dialysis_Mkt_Share4">#REF!</definedName>
    <definedName name="Dialysis_Mkt_Share5" localSheetId="2">#REF!</definedName>
    <definedName name="Dialysis_Mkt_Share5" localSheetId="0">#REF!</definedName>
    <definedName name="Dialysis_Mkt_Share5">#REF!</definedName>
    <definedName name="Dialysis_Mkt_Share6" localSheetId="2">#REF!</definedName>
    <definedName name="Dialysis_Mkt_Share6" localSheetId="0">#REF!</definedName>
    <definedName name="Dialysis_Mkt_Share6">#REF!</definedName>
    <definedName name="Dialysis_Mkt_Share7" localSheetId="2">#REF!</definedName>
    <definedName name="Dialysis_Mkt_Share7" localSheetId="0">#REF!</definedName>
    <definedName name="Dialysis_Mkt_Share7">#REF!</definedName>
    <definedName name="Dialysis_Mkt_Share8" localSheetId="2">#REF!</definedName>
    <definedName name="Dialysis_Mkt_Share8" localSheetId="0">#REF!</definedName>
    <definedName name="Dialysis_Mkt_Share8">#REF!</definedName>
    <definedName name="DME_ABAD">'[5]DME Fee'!$D$16</definedName>
    <definedName name="DME_ALTC">'[7]DME Fee'!$C$16</definedName>
    <definedName name="DME_Com_no_LTSS" localSheetId="2">#REF!</definedName>
    <definedName name="DME_Com_no_LTSS" localSheetId="0">#REF!</definedName>
    <definedName name="DME_Com_no_LTSS">#REF!</definedName>
    <definedName name="DME_CWaiv">'[19]DME Fee Adjust'!$D$16</definedName>
    <definedName name="DME_DDWaiv" localSheetId="2">#REF!</definedName>
    <definedName name="DME_DDWaiv" localSheetId="0">#REF!</definedName>
    <definedName name="DME_DDWaiv">#REF!</definedName>
    <definedName name="DME_EDCD">'[19]DME Fee Adjust'!$C$16</definedName>
    <definedName name="DME_LIFC">'[5]DME Fee'!$C$16</definedName>
    <definedName name="DrugCount" localSheetId="2">#REF!</definedName>
    <definedName name="DrugCount" localSheetId="0">#REF!</definedName>
    <definedName name="DrugCount">#REF!</definedName>
    <definedName name="drugs" localSheetId="2">#REF!</definedName>
    <definedName name="drugs" localSheetId="0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2">#REF!</definedName>
    <definedName name="elig" localSheetId="0">#REF!</definedName>
    <definedName name="elig">#REF!</definedName>
    <definedName name="ELIG_MM_SFY08_CY10Q3" localSheetId="2">#REF!</definedName>
    <definedName name="ELIG_MM_SFY08_CY10Q3" localSheetId="0">#REF!</definedName>
    <definedName name="ELIG_MM_SFY08_CY10Q3">#REF!</definedName>
    <definedName name="ENC_NONRX_SFY08_CY10Q3" localSheetId="2">#REF!</definedName>
    <definedName name="ENC_NONRX_SFY08_CY10Q3" localSheetId="0">#REF!</definedName>
    <definedName name="ENC_NONRX_SFY08_CY10Q3">#REF!</definedName>
    <definedName name="ENC_RX_SFY08_CY10Q3" localSheetId="2">#REF!</definedName>
    <definedName name="ENC_RX_SFY08_CY10Q3" localSheetId="0">#REF!</definedName>
    <definedName name="ENC_RX_SFY08_CY10Q3">#REF!</definedName>
    <definedName name="end" localSheetId="2">'[12]File Creator'!#REF!</definedName>
    <definedName name="end" localSheetId="0">'[12]File Creator'!#REF!</definedName>
    <definedName name="end">'[12]File Creator'!#REF!</definedName>
    <definedName name="Epogen_ASP" localSheetId="2">#REF!</definedName>
    <definedName name="Epogen_ASP" localSheetId="0">#REF!</definedName>
    <definedName name="Epogen_ASP">#REF!</definedName>
    <definedName name="Epogen_AWP" localSheetId="2">#REF!</definedName>
    <definedName name="Epogen_AWP" localSheetId="0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2">'[21]History (PHB)'!#REF!</definedName>
    <definedName name="ETABLE" localSheetId="0">'[21]History (PHB)'!#REF!</definedName>
    <definedName name="ETABLE">'[21]History (PHB)'!#REF!</definedName>
    <definedName name="ExFactory" localSheetId="2">#REF!</definedName>
    <definedName name="ExFactory" localSheetId="0">#REF!</definedName>
    <definedName name="ExFactory">#REF!</definedName>
    <definedName name="FAMIS_FY14_CHILD" localSheetId="2">#REF!</definedName>
    <definedName name="FAMIS_FY14_CHILD" localSheetId="0">#REF!</definedName>
    <definedName name="FAMIS_FY14_CHILD">#REF!</definedName>
    <definedName name="FAMIS_FY15_CHILD" localSheetId="2">#REF!</definedName>
    <definedName name="FAMIS_FY15_CHILD" localSheetId="0">#REF!</definedName>
    <definedName name="FAMIS_FY15_CHILD">#REF!</definedName>
    <definedName name="FAMIS_OT">'[22]Trend FAMIS'!$I$16</definedName>
    <definedName name="FC_FY14_CHILD" localSheetId="2">#REF!</definedName>
    <definedName name="FC_FY14_CHILD" localSheetId="0">#REF!</definedName>
    <definedName name="FC_FY14_CHILD">#REF!</definedName>
    <definedName name="FC_FY15_CHILD" localSheetId="2">#REF!</definedName>
    <definedName name="FC_FY15_CHILD" localSheetId="0">#REF!</definedName>
    <definedName name="FC_FY15_CHILD">#REF!</definedName>
    <definedName name="FFS_AA_FY14_CHILD" localSheetId="2">#REF!</definedName>
    <definedName name="FFS_AA_FY14_CHILD" localSheetId="0">#REF!</definedName>
    <definedName name="FFS_AA_FY14_CHILD">#REF!</definedName>
    <definedName name="FFS_AA_FY15_CHILD" localSheetId="2">#REF!</definedName>
    <definedName name="FFS_AA_FY15_CHILD" localSheetId="0">#REF!</definedName>
    <definedName name="FFS_AA_FY15_CHILD">#REF!</definedName>
    <definedName name="FFS_FC_FY14_CHILD" localSheetId="2">#REF!</definedName>
    <definedName name="FFS_FC_FY14_CHILD" localSheetId="0">#REF!</definedName>
    <definedName name="FFS_FC_FY14_CHILD">#REF!</definedName>
    <definedName name="FFS_FC_FY15_CHILD" localSheetId="2">#REF!</definedName>
    <definedName name="FFS_FC_FY15_CHILD" localSheetId="0">#REF!</definedName>
    <definedName name="FFS_FC_FY15_CHILD">#REF!</definedName>
    <definedName name="FFS_HAP_FY14_ADULT" localSheetId="2">#REF!</definedName>
    <definedName name="FFS_HAP_FY14_ADULT" localSheetId="0">#REF!</definedName>
    <definedName name="FFS_HAP_FY14_ADULT">#REF!</definedName>
    <definedName name="FFS_HAP_FY14_CHILD" localSheetId="2">#REF!</definedName>
    <definedName name="FFS_HAP_FY14_CHILD" localSheetId="0">#REF!</definedName>
    <definedName name="FFS_HAP_FY14_CHILD">#REF!</definedName>
    <definedName name="FFS_HAP_FY15_ADULT" localSheetId="2">#REF!</definedName>
    <definedName name="FFS_HAP_FY15_ADULT" localSheetId="0">#REF!</definedName>
    <definedName name="FFS_HAP_FY15_ADULT">#REF!</definedName>
    <definedName name="FFS_HAP_FY15_CHILD" localSheetId="2">#REF!</definedName>
    <definedName name="FFS_HAP_FY15_CHILD" localSheetId="0">#REF!</definedName>
    <definedName name="FFS_HAP_FY15_CHILD">#REF!</definedName>
    <definedName name="FFS_NONRX_SFY08_CY10Q3" localSheetId="2">#REF!</definedName>
    <definedName name="FFS_NONRX_SFY08_CY10Q3" localSheetId="0">#REF!</definedName>
    <definedName name="FFS_NONRX_SFY08_CY10Q3">#REF!</definedName>
    <definedName name="FFS_RX_SFY08_CY10Q3" localSheetId="2">#REF!</definedName>
    <definedName name="FFS_RX_SFY08_CY10Q3" localSheetId="0">#REF!</definedName>
    <definedName name="FFS_RX_SFY08_CY10Q3">#REF!</definedName>
    <definedName name="Field_1" localSheetId="2">#REF!</definedName>
    <definedName name="Field_1" localSheetId="0">#REF!</definedName>
    <definedName name="Field_1">#REF!</definedName>
    <definedName name="Field_2" localSheetId="2">#REF!</definedName>
    <definedName name="Field_2" localSheetId="0">#REF!</definedName>
    <definedName name="Field_2">#REF!</definedName>
    <definedName name="Field_3" localSheetId="2">#REF!</definedName>
    <definedName name="Field_3" localSheetId="0">#REF!</definedName>
    <definedName name="Field_3">#REF!</definedName>
    <definedName name="Field_4" localSheetId="2">#REF!</definedName>
    <definedName name="Field_4" localSheetId="0">#REF!</definedName>
    <definedName name="Field_4">#REF!</definedName>
    <definedName name="fin">'[1]Calc Img rolling 3qtrs '!$A$6:$T$47</definedName>
    <definedName name="final" localSheetId="2">#REF!</definedName>
    <definedName name="final" localSheetId="0">#REF!</definedName>
    <definedName name="final">#REF!</definedName>
    <definedName name="Final_COS_Crosswalk" localSheetId="2">#REF!</definedName>
    <definedName name="Final_COS_Crosswalk" localSheetId="0">#REF!</definedName>
    <definedName name="Final_COS_Crosswalk">#REF!</definedName>
    <definedName name="Fluct._Anal.__Sales_COGS_Royalties_Corp._Rev._Other_actual_vs._L.E." localSheetId="2">#REF!</definedName>
    <definedName name="Fluct._Anal.__Sales_COGS_Royalties_Corp._Rev._Other_actual_vs._L.E." localSheetId="0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2">#REF!</definedName>
    <definedName name="Format" localSheetId="0">#REF!</definedName>
    <definedName name="Format">#REF!</definedName>
    <definedName name="FormatUpdate" localSheetId="2">#REF!</definedName>
    <definedName name="FormatUpdate" localSheetId="0">#REF!</definedName>
    <definedName name="FormatUpdate">#REF!</definedName>
    <definedName name="FTABLE">#N/A</definedName>
    <definedName name="GAGrp" localSheetId="2">#REF!</definedName>
    <definedName name="GAGrp" localSheetId="0">#REF!</definedName>
    <definedName name="GAGrp">#REF!</definedName>
    <definedName name="GAInd" localSheetId="2">#REF!</definedName>
    <definedName name="GAInd" localSheetId="0">#REF!</definedName>
    <definedName name="GAInd">#REF!</definedName>
    <definedName name="gem" localSheetId="2">#REF!</definedName>
    <definedName name="gem" localSheetId="0">#REF!</definedName>
    <definedName name="gem">#REF!</definedName>
    <definedName name="geminc" localSheetId="2">#REF!</definedName>
    <definedName name="geminc" localSheetId="0">#REF!</definedName>
    <definedName name="geminc">#REF!</definedName>
    <definedName name="gemrank" localSheetId="2">#REF!</definedName>
    <definedName name="gemrank" localSheetId="0">#REF!</definedName>
    <definedName name="gemrank">#REF!</definedName>
    <definedName name="gemter" localSheetId="2">#REF!</definedName>
    <definedName name="gemter" localSheetId="0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2">#REF!</definedName>
    <definedName name="HCS_Neulasta_Att" localSheetId="0">#REF!</definedName>
    <definedName name="HCS_Neulasta_Att">#REF!</definedName>
    <definedName name="HCS_Neulasta_Attt" localSheetId="2">#REF!</definedName>
    <definedName name="HCS_Neulasta_Attt" localSheetId="0">#REF!</definedName>
    <definedName name="HCS_Neulasta_Attt">#REF!</definedName>
    <definedName name="high" localSheetId="2">#REF!</definedName>
    <definedName name="high" localSheetId="0">#REF!</definedName>
    <definedName name="high">#REF!</definedName>
    <definedName name="Hlink" localSheetId="2">#REF!</definedName>
    <definedName name="Hlink" localSheetId="0">#REF!</definedName>
    <definedName name="Hlink">#REF!</definedName>
    <definedName name="HSF" localSheetId="2">#REF!</definedName>
    <definedName name="HSF" localSheetId="0">#REF!</definedName>
    <definedName name="HSF">#REF!</definedName>
    <definedName name="HSF_Summary" localSheetId="2">#REF!</definedName>
    <definedName name="HSF_Summary" localSheetId="0">#REF!</definedName>
    <definedName name="HSF_Summary">#REF!</definedName>
    <definedName name="hsfincentive" localSheetId="2">#REF!</definedName>
    <definedName name="hsfincentive" localSheetId="0">#REF!</definedName>
    <definedName name="hsfincentive">#REF!</definedName>
    <definedName name="hsfterr" localSheetId="2">#REF!</definedName>
    <definedName name="hsfterr" localSheetId="0">#REF!</definedName>
    <definedName name="hsfterr">#REF!</definedName>
    <definedName name="hsm" localSheetId="2">#REF!</definedName>
    <definedName name="hsm" localSheetId="0">#REF!</definedName>
    <definedName name="hsm">#REF!</definedName>
    <definedName name="HSM_aranesp_Attain" localSheetId="2">#REF!</definedName>
    <definedName name="HSM_aranesp_Attain" localSheetId="0">#REF!</definedName>
    <definedName name="HSM_aranesp_Attain">#REF!</definedName>
    <definedName name="HSM_neul_attain" localSheetId="2">#REF!</definedName>
    <definedName name="HSM_neul_attain" localSheetId="0">#REF!</definedName>
    <definedName name="HSM_neul_attain">#REF!</definedName>
    <definedName name="HSM_Neulasta_Attain" localSheetId="2">#REF!</definedName>
    <definedName name="HSM_Neulasta_Attain" localSheetId="0">#REF!</definedName>
    <definedName name="HSM_Neulasta_Attain">#REF!</definedName>
    <definedName name="HSM_NNFran_Attain" localSheetId="2">#REF!</definedName>
    <definedName name="HSM_NNFran_Attain" localSheetId="0">#REF!</definedName>
    <definedName name="HSM_NNFran_Attain">#REF!</definedName>
    <definedName name="id" localSheetId="2">#REF!</definedName>
    <definedName name="id" localSheetId="0">#REF!</definedName>
    <definedName name="id">#REF!</definedName>
    <definedName name="incentive" localSheetId="2">#REF!</definedName>
    <definedName name="incentive" localSheetId="0">#REF!</definedName>
    <definedName name="incentive">#REF!</definedName>
    <definedName name="incremental" localSheetId="2">#REF!</definedName>
    <definedName name="incremental" localSheetId="0">#REF!</definedName>
    <definedName name="incremental">#REF!</definedName>
    <definedName name="Ind" localSheetId="2">#REF!</definedName>
    <definedName name="Ind" localSheetId="0">#REF!</definedName>
    <definedName name="Ind">#REF!</definedName>
    <definedName name="InformaticsTeam" localSheetId="2">#REF!</definedName>
    <definedName name="InformaticsTeam" localSheetId="0">#REF!</definedName>
    <definedName name="InformaticsTeam">#REF!</definedName>
    <definedName name="INGrp" localSheetId="2">#REF!</definedName>
    <definedName name="INGrp" localSheetId="0">#REF!</definedName>
    <definedName name="INGrp">#REF!</definedName>
    <definedName name="INInd" localSheetId="2">#REF!</definedName>
    <definedName name="INInd" localSheetId="0">#REF!</definedName>
    <definedName name="INInd">#REF!</definedName>
    <definedName name="Inst_COS_Crosswalk" localSheetId="2">#REF!</definedName>
    <definedName name="Inst_COS_Crosswalk" localSheetId="0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2">#REF!</definedName>
    <definedName name="J3490_Dextrose" localSheetId="0">#REF!</definedName>
    <definedName name="J3490_Dextrose">#REF!</definedName>
    <definedName name="July" localSheetId="2">#REF!</definedName>
    <definedName name="July" localSheetId="0">#REF!</definedName>
    <definedName name="July">#REF!</definedName>
    <definedName name="Key2_MM_Crosswalk" localSheetId="2">#REF!</definedName>
    <definedName name="Key2_MM_Crosswalk" localSheetId="0">#REF!</definedName>
    <definedName name="Key2_MM_Crosswalk">#REF!</definedName>
    <definedName name="Key3_MM_Crosswalk" localSheetId="2">#REF!</definedName>
    <definedName name="Key3_MM_Crosswalk" localSheetId="0">#REF!</definedName>
    <definedName name="Key3_MM_Crosswalk">#REF!</definedName>
    <definedName name="Key4_MM_Crosswalk" localSheetId="2">#REF!</definedName>
    <definedName name="Key4_MM_Crosswalk" localSheetId="0">#REF!</definedName>
    <definedName name="Key4_MM_Crosswalk">#REF!</definedName>
    <definedName name="KYGrp" localSheetId="2">#REF!</definedName>
    <definedName name="KYGrp" localSheetId="0">#REF!</definedName>
    <definedName name="KYGrp">#REF!</definedName>
    <definedName name="KYInd" localSheetId="2">#REF!</definedName>
    <definedName name="KYInd" localSheetId="0">#REF!</definedName>
    <definedName name="KYInd">#REF!</definedName>
    <definedName name="label" localSheetId="2">#REF!</definedName>
    <definedName name="label" localSheetId="0">#REF!</definedName>
    <definedName name="label">#REF!</definedName>
    <definedName name="LE" localSheetId="2">#REF!</definedName>
    <definedName name="LE" localSheetId="0">#REF!</definedName>
    <definedName name="LE">#REF!</definedName>
    <definedName name="LIFC_FY14_Adult" localSheetId="2">#REF!</definedName>
    <definedName name="LIFC_FY14_Adult" localSheetId="0">#REF!</definedName>
    <definedName name="LIFC_FY14_Adult">#REF!</definedName>
    <definedName name="LIFC_FY14_Child" localSheetId="2">#REF!</definedName>
    <definedName name="LIFC_FY14_Child" localSheetId="0">#REF!</definedName>
    <definedName name="LIFC_FY14_Child">#REF!</definedName>
    <definedName name="LIFC_FY15_Adult" localSheetId="2">#REF!</definedName>
    <definedName name="LIFC_FY15_Adult" localSheetId="0">#REF!</definedName>
    <definedName name="LIFC_FY15_Adult">#REF!</definedName>
    <definedName name="LIFC_FY15_Child" localSheetId="2">#REF!</definedName>
    <definedName name="LIFC_FY15_Child" localSheetId="0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2">#REF!</definedName>
    <definedName name="List" localSheetId="0">#REF!</definedName>
    <definedName name="List">#REF!</definedName>
    <definedName name="list02" localSheetId="2">#REF!</definedName>
    <definedName name="list02" localSheetId="0">#REF!</definedName>
    <definedName name="list02">#REF!</definedName>
    <definedName name="list3" localSheetId="2">#REF!</definedName>
    <definedName name="list3" localSheetId="0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2">#REF!</definedName>
    <definedName name="listshwodc" localSheetId="0">#REF!</definedName>
    <definedName name="listshwodc">#REF!</definedName>
    <definedName name="login_id" localSheetId="2">#REF!</definedName>
    <definedName name="login_id" localSheetId="0">#REF!</definedName>
    <definedName name="login_id">#REF!</definedName>
    <definedName name="LU_Mth">'[24]NC MAC'!$AE$4:$AF$15</definedName>
    <definedName name="m" localSheetId="2">#REF!</definedName>
    <definedName name="m" localSheetId="0">#REF!</definedName>
    <definedName name="m">#REF!</definedName>
    <definedName name="MARKET_SHARE_Contract_Chart" localSheetId="2">#REF!</definedName>
    <definedName name="MARKET_SHARE_Contract_Chart" localSheetId="0">#REF!</definedName>
    <definedName name="MARKET_SHARE_Contract_Chart">#REF!</definedName>
    <definedName name="MARKET_SHARE_Expand_Chart" localSheetId="2">#REF!</definedName>
    <definedName name="MARKET_SHARE_Expand_Chart" localSheetId="0">#REF!</definedName>
    <definedName name="MARKET_SHARE_Expand_Chart">#REF!</definedName>
    <definedName name="mco" localSheetId="2">#REF!</definedName>
    <definedName name="mco" localSheetId="0">#REF!</definedName>
    <definedName name="mco">#REF!</definedName>
    <definedName name="mcorank" localSheetId="2">#REF!</definedName>
    <definedName name="mcorank" localSheetId="0">#REF!</definedName>
    <definedName name="mcorank">#REF!</definedName>
    <definedName name="Med_PCCM">'[5]Provider Incentive'!$C$9</definedName>
    <definedName name="medispan_output" localSheetId="2">#REF!</definedName>
    <definedName name="medispan_output" localSheetId="0">#REF!</definedName>
    <definedName name="medispan_output">#REF!</definedName>
    <definedName name="MEGrp" localSheetId="2">#REF!</definedName>
    <definedName name="MEGrp" localSheetId="0">#REF!</definedName>
    <definedName name="MEGrp">#REF!</definedName>
    <definedName name="MEInd" localSheetId="2">#REF!</definedName>
    <definedName name="MEInd" localSheetId="0">#REF!</definedName>
    <definedName name="MEInd">#REF!</definedName>
    <definedName name="MEMMO" localSheetId="2">#REF!</definedName>
    <definedName name="MEMMO" localSheetId="0">#REF!</definedName>
    <definedName name="MEMMO">#REF!</definedName>
    <definedName name="Mfg_COS" localSheetId="2">'[18]LE Sales COS Roy Variance'!#REF!</definedName>
    <definedName name="Mfg_COS" localSheetId="0">'[18]LE Sales COS Roy Variance'!#REF!</definedName>
    <definedName name="Mfg_COS">'[18]LE Sales COS Roy Variance'!#REF!</definedName>
    <definedName name="mid" localSheetId="2">#REF!</definedName>
    <definedName name="mid" localSheetId="0">#REF!</definedName>
    <definedName name="mid">#REF!</definedName>
    <definedName name="MKTCT" localSheetId="2">'[2]M and S'!#REF!</definedName>
    <definedName name="MKTCT" localSheetId="0">'[2]M and S'!#REF!</definedName>
    <definedName name="MKTCT">'[2]M and S'!#REF!</definedName>
    <definedName name="MktShare_Dollars" localSheetId="2">'[6]Wk DDD &amp; Ex-Fact'!#REF!</definedName>
    <definedName name="MktShare_Dollars" localSheetId="0">'[6]Wk DDD &amp; Ex-Fact'!#REF!</definedName>
    <definedName name="MktShare_Dollars">'[6]Wk DDD &amp; Ex-Fact'!#REF!</definedName>
    <definedName name="MktShare_Units" localSheetId="2">'[6]Wk DDD &amp; Ex-Fact'!#REF!</definedName>
    <definedName name="MktShare_Units" localSheetId="0">'[6]Wk DDD &amp; Ex-Fact'!#REF!</definedName>
    <definedName name="MktShare_Units">'[6]Wk DDD &amp; Ex-Fact'!#REF!</definedName>
    <definedName name="mmje">[0]!mmje</definedName>
    <definedName name="MOGrp" localSheetId="2">#REF!</definedName>
    <definedName name="MOGrp" localSheetId="0">#REF!</definedName>
    <definedName name="MOGrp">#REF!</definedName>
    <definedName name="MOGrpHlth" localSheetId="2">#REF!</definedName>
    <definedName name="MOGrpHlth" localSheetId="0">#REF!</definedName>
    <definedName name="MOGrpHlth">#REF!</definedName>
    <definedName name="MOInd" localSheetId="2">#REF!</definedName>
    <definedName name="MOInd" localSheetId="0">#REF!</definedName>
    <definedName name="MOInd">#REF!</definedName>
    <definedName name="Month">[15]Lists!$A$1:$A$26</definedName>
    <definedName name="months" localSheetId="2">#REF!</definedName>
    <definedName name="months" localSheetId="0">#REF!</definedName>
    <definedName name="months">#REF!</definedName>
    <definedName name="multipliers">'[25]Intl multipliers'!$C$1:$L$22</definedName>
    <definedName name="NameI">'[1]Mgnt Summ Img'!$B$10:$E$42</definedName>
    <definedName name="Natl" localSheetId="2">#REF!</definedName>
    <definedName name="Natl" localSheetId="0">#REF!</definedName>
    <definedName name="Natl">#REF!</definedName>
    <definedName name="nc_mac">'[26]NC Mac'!$A$4:$O$1575</definedName>
    <definedName name="ND_COMPshare1" localSheetId="2">#REF!</definedName>
    <definedName name="ND_COMPshare1" localSheetId="0">#REF!</definedName>
    <definedName name="ND_COMPshare1">#REF!</definedName>
    <definedName name="ND_COMPshare2" localSheetId="2">#REF!</definedName>
    <definedName name="ND_COMPshare2" localSheetId="0">#REF!</definedName>
    <definedName name="ND_COMPshare2">#REF!</definedName>
    <definedName name="ND_COMPshare3" localSheetId="2">#REF!</definedName>
    <definedName name="ND_COMPshare3" localSheetId="0">#REF!</definedName>
    <definedName name="ND_COMPshare3">#REF!</definedName>
    <definedName name="ND_COMPshare4" localSheetId="2">#REF!</definedName>
    <definedName name="ND_COMPshare4" localSheetId="0">#REF!</definedName>
    <definedName name="ND_COMPshare4">#REF!</definedName>
    <definedName name="ND_COMPshare5" localSheetId="2">#REF!</definedName>
    <definedName name="ND_COMPshare5" localSheetId="0">#REF!</definedName>
    <definedName name="ND_COMPshare5">#REF!</definedName>
    <definedName name="ND_COMPshare6" localSheetId="2">#REF!</definedName>
    <definedName name="ND_COMPshare6" localSheetId="0">#REF!</definedName>
    <definedName name="ND_COMPshare6">#REF!</definedName>
    <definedName name="ND_COMPshare7" localSheetId="2">#REF!</definedName>
    <definedName name="ND_COMPshare7" localSheetId="0">#REF!</definedName>
    <definedName name="ND_COMPshare7">#REF!</definedName>
    <definedName name="ND_COMPshare8" localSheetId="2">#REF!</definedName>
    <definedName name="ND_COMPshare8" localSheetId="0">#REF!</definedName>
    <definedName name="ND_COMPshare8">#REF!</definedName>
    <definedName name="NESP_ASP" localSheetId="2">#REF!</definedName>
    <definedName name="NESP_ASP" localSheetId="0">#REF!</definedName>
    <definedName name="NESP_ASP">#REF!</definedName>
    <definedName name="NESP_AWP" localSheetId="2">#REF!</definedName>
    <definedName name="NESP_AWP" localSheetId="0">#REF!</definedName>
    <definedName name="NESP_AWP">#REF!</definedName>
    <definedName name="neup" localSheetId="2">#REF!</definedName>
    <definedName name="neup" localSheetId="0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2">#REF!</definedName>
    <definedName name="NEUPOGEN___Growth_Contract" localSheetId="0">#REF!</definedName>
    <definedName name="NEUPOGEN___Growth_Contract">#REF!</definedName>
    <definedName name="NEUPOGEN___Growth_Expand" localSheetId="2">#REF!</definedName>
    <definedName name="NEUPOGEN___Growth_Expand" localSheetId="0">#REF!</definedName>
    <definedName name="NEUPOGEN___Growth_Expand">#REF!</definedName>
    <definedName name="new" localSheetId="2">#REF!</definedName>
    <definedName name="new" localSheetId="0">#REF!</definedName>
    <definedName name="new">#REF!</definedName>
    <definedName name="New_Codes" localSheetId="2">#REF!</definedName>
    <definedName name="New_Codes" localSheetId="0">#REF!</definedName>
    <definedName name="New_Codes">#REF!</definedName>
    <definedName name="new_prices">'[28]Drug Updates'!$B$4:$S$1575</definedName>
    <definedName name="NewDrug_Prices2" localSheetId="2">#REF!</definedName>
    <definedName name="NewDrug_Prices2" localSheetId="0">#REF!</definedName>
    <definedName name="NewDrug_Prices2">#REF!</definedName>
    <definedName name="NewDrugs_Description" localSheetId="2">#REF!</definedName>
    <definedName name="NewDrugs_Description" localSheetId="0">#REF!</definedName>
    <definedName name="NewDrugs_Description">#REF!</definedName>
    <definedName name="NewDrugs_Prices1" localSheetId="2">#REF!</definedName>
    <definedName name="NewDrugs_Prices1" localSheetId="0">#REF!</definedName>
    <definedName name="NewDrugs_Prices1">#REF!</definedName>
    <definedName name="NewDrugs_Prices2" localSheetId="2">#REF!</definedName>
    <definedName name="NewDrugs_Prices2" localSheetId="0">#REF!</definedName>
    <definedName name="NewDrugs_Prices2">#REF!</definedName>
    <definedName name="NHGrp" localSheetId="2">#REF!</definedName>
    <definedName name="NHGrp" localSheetId="0">#REF!</definedName>
    <definedName name="NHGrp">#REF!</definedName>
    <definedName name="NHInd" localSheetId="2">#REF!</definedName>
    <definedName name="NHInd" localSheetId="0">#REF!</definedName>
    <definedName name="NHInd">#REF!</definedName>
    <definedName name="NM_MAC" localSheetId="2">#REF!</definedName>
    <definedName name="NM_MAC" localSheetId="0">#REF!</definedName>
    <definedName name="NM_MAC">#REF!</definedName>
    <definedName name="NVGrp" localSheetId="2">#REF!</definedName>
    <definedName name="NVGrp" localSheetId="0">#REF!</definedName>
    <definedName name="NVGrp">#REF!</definedName>
    <definedName name="NVInd" localSheetId="2">#REF!</definedName>
    <definedName name="NVInd" localSheetId="0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2">#REF!</definedName>
    <definedName name="NYCity" localSheetId="0">#REF!</definedName>
    <definedName name="NYCity">#REF!</definedName>
    <definedName name="NYGrp" localSheetId="2">#REF!</definedName>
    <definedName name="NYGrp" localSheetId="0">#REF!</definedName>
    <definedName name="NYGrp">#REF!</definedName>
    <definedName name="NYInd" localSheetId="2">#REF!</definedName>
    <definedName name="NYInd" localSheetId="0">#REF!</definedName>
    <definedName name="NYInd">#REF!</definedName>
    <definedName name="NYState" localSheetId="2">#REF!</definedName>
    <definedName name="NYState" localSheetId="0">#REF!</definedName>
    <definedName name="NYState">#REF!</definedName>
    <definedName name="OBU" localSheetId="2">#REF!</definedName>
    <definedName name="OBU" localSheetId="0">#REF!</definedName>
    <definedName name="OBU">#REF!</definedName>
    <definedName name="OBU_Aranesp_attain" localSheetId="2">#REF!</definedName>
    <definedName name="OBU_Aranesp_attain" localSheetId="0">#REF!</definedName>
    <definedName name="OBU_Aranesp_attain">#REF!</definedName>
    <definedName name="OBU_attain" localSheetId="2">#REF!</definedName>
    <definedName name="OBU_attain" localSheetId="0">#REF!</definedName>
    <definedName name="OBU_attain">#REF!</definedName>
    <definedName name="OBU_Neulasta_attain" localSheetId="2">#REF!</definedName>
    <definedName name="OBU_Neulasta_attain" localSheetId="0">#REF!</definedName>
    <definedName name="OBU_Neulasta_attain">#REF!</definedName>
    <definedName name="Occupancy" localSheetId="2">#REF!</definedName>
    <definedName name="Occupancy" localSheetId="0">#REF!</definedName>
    <definedName name="Occupancy">#REF!</definedName>
    <definedName name="OHGrp" localSheetId="2">#REF!</definedName>
    <definedName name="OHGrp" localSheetId="0">#REF!</definedName>
    <definedName name="OHGrp">#REF!</definedName>
    <definedName name="OHInd" localSheetId="2">#REF!</definedName>
    <definedName name="OHInd" localSheetId="0">#REF!</definedName>
    <definedName name="OHInd">#REF!</definedName>
    <definedName name="old" localSheetId="2">#REF!</definedName>
    <definedName name="old" localSheetId="0">#REF!</definedName>
    <definedName name="old">#REF!</definedName>
    <definedName name="ONC_Mkt_Share1" localSheetId="2">#REF!</definedName>
    <definedName name="ONC_Mkt_Share1" localSheetId="0">#REF!</definedName>
    <definedName name="ONC_Mkt_Share1">#REF!</definedName>
    <definedName name="ONC_Mkt_Share2" localSheetId="2">#REF!</definedName>
    <definedName name="ONC_Mkt_Share2" localSheetId="0">#REF!</definedName>
    <definedName name="ONC_Mkt_Share2">#REF!</definedName>
    <definedName name="ONC_Mkt_Share3" localSheetId="2">#REF!</definedName>
    <definedName name="ONC_Mkt_Share3" localSheetId="0">#REF!</definedName>
    <definedName name="ONC_Mkt_Share3">#REF!</definedName>
    <definedName name="ONC_Mkt_Share4" localSheetId="2">#REF!</definedName>
    <definedName name="ONC_Mkt_Share4" localSheetId="0">#REF!</definedName>
    <definedName name="ONC_Mkt_Share4">#REF!</definedName>
    <definedName name="ONC_Mkt_Share5" localSheetId="2">#REF!</definedName>
    <definedName name="ONC_Mkt_Share5" localSheetId="0">#REF!</definedName>
    <definedName name="ONC_Mkt_Share5">#REF!</definedName>
    <definedName name="ONC_Mkt_Share6" localSheetId="2">#REF!</definedName>
    <definedName name="ONC_Mkt_Share6" localSheetId="0">#REF!</definedName>
    <definedName name="ONC_Mkt_Share6">#REF!</definedName>
    <definedName name="ONC_Mkt_Share7" localSheetId="2">#REF!</definedName>
    <definedName name="ONC_Mkt_Share7" localSheetId="0">#REF!</definedName>
    <definedName name="ONC_Mkt_Share7">#REF!</definedName>
    <definedName name="ONC_Mkt_Share8" localSheetId="2">#REF!</definedName>
    <definedName name="ONC_Mkt_Share8" localSheetId="0">#REF!</definedName>
    <definedName name="ONC_Mkt_Share8">#REF!</definedName>
    <definedName name="OncNetRev" localSheetId="2">#REF!</definedName>
    <definedName name="OncNetRev" localSheetId="0">#REF!</definedName>
    <definedName name="OncNetRev">#REF!</definedName>
    <definedName name="OncNPP" localSheetId="2">#REF!</definedName>
    <definedName name="OncNPP" localSheetId="0">#REF!</definedName>
    <definedName name="OncNPP">#REF!</definedName>
    <definedName name="OncROI" localSheetId="2">#REF!</definedName>
    <definedName name="OncROI" localSheetId="0">#REF!</definedName>
    <definedName name="OncROI">#REF!</definedName>
    <definedName name="OTHER_Mkt_Share1" localSheetId="2">#REF!</definedName>
    <definedName name="OTHER_Mkt_Share1" localSheetId="0">#REF!</definedName>
    <definedName name="OTHER_Mkt_Share1">#REF!</definedName>
    <definedName name="OTHER_Mkt_Share2" localSheetId="2">#REF!</definedName>
    <definedName name="OTHER_Mkt_Share2" localSheetId="0">#REF!</definedName>
    <definedName name="OTHER_Mkt_Share2">#REF!</definedName>
    <definedName name="OTHER_Mkt_Share3" localSheetId="2">#REF!</definedName>
    <definedName name="OTHER_Mkt_Share3" localSheetId="0">#REF!</definedName>
    <definedName name="OTHER_Mkt_Share3">#REF!</definedName>
    <definedName name="OTHER_Mkt_Share4" localSheetId="2">#REF!</definedName>
    <definedName name="OTHER_Mkt_Share4" localSheetId="0">#REF!</definedName>
    <definedName name="OTHER_Mkt_Share4">#REF!</definedName>
    <definedName name="OTHER_Mkt_Share5" localSheetId="2">#REF!</definedName>
    <definedName name="OTHER_Mkt_Share5" localSheetId="0">#REF!</definedName>
    <definedName name="OTHER_Mkt_Share5">#REF!</definedName>
    <definedName name="OTHER_Mkt_Share6" localSheetId="2">#REF!</definedName>
    <definedName name="OTHER_Mkt_Share6" localSheetId="0">#REF!</definedName>
    <definedName name="OTHER_Mkt_Share6">#REF!</definedName>
    <definedName name="OTHER_Mkt_Share7" localSheetId="2">#REF!</definedName>
    <definedName name="OTHER_Mkt_Share7" localSheetId="0">#REF!</definedName>
    <definedName name="OTHER_Mkt_Share7">#REF!</definedName>
    <definedName name="OTHER_Mkt_Share8" localSheetId="2">#REF!</definedName>
    <definedName name="OTHER_Mkt_Share8" localSheetId="0">#REF!</definedName>
    <definedName name="OTHER_Mkt_Share8">#REF!</definedName>
    <definedName name="p" localSheetId="2">#REF!</definedName>
    <definedName name="p" localSheetId="0">#REF!</definedName>
    <definedName name="p">#REF!</definedName>
    <definedName name="Parish_to_Region_Crosswalk" localSheetId="2">#REF!</definedName>
    <definedName name="Parish_to_Region_Crosswalk" localSheetId="0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2">#REF!</definedName>
    <definedName name="Pay_table" localSheetId="0">#REF!</definedName>
    <definedName name="Pay_table">#REF!</definedName>
    <definedName name="PharmacyTeam" localSheetId="2">#REF!</definedName>
    <definedName name="PharmacyTeam" localSheetId="0">#REF!</definedName>
    <definedName name="PharmacyTeam">#REF!</definedName>
    <definedName name="plan" localSheetId="2">#REF!</definedName>
    <definedName name="plan" localSheetId="0">#REF!</definedName>
    <definedName name="plan">#REF!</definedName>
    <definedName name="pp">[0]!pp</definedName>
    <definedName name="ppm" localSheetId="2">#REF!</definedName>
    <definedName name="ppm" localSheetId="0">#REF!</definedName>
    <definedName name="ppm">#REF!</definedName>
    <definedName name="ppmrank" localSheetId="2">#REF!</definedName>
    <definedName name="ppmrank" localSheetId="0">#REF!</definedName>
    <definedName name="ppmrank">#REF!</definedName>
    <definedName name="Premier_Bldis_MM" localSheetId="2">#REF!</definedName>
    <definedName name="Premier_Bldis_MM" localSheetId="0">#REF!</definedName>
    <definedName name="Premier_Bldis_MM">#REF!</definedName>
    <definedName name="Premier_Bldis_pct">'[9]Est Cost Premier'!$F$43</definedName>
    <definedName name="Premier_Tanf_MM" localSheetId="2">#REF!</definedName>
    <definedName name="Premier_Tanf_MM" localSheetId="0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2">#REF!</definedName>
    <definedName name="Previous_Quarter" localSheetId="0">#REF!</definedName>
    <definedName name="Previous_Quarter">#REF!</definedName>
    <definedName name="PRICE_6" localSheetId="2">[16]SD01!#REF!</definedName>
    <definedName name="PRICE_6" localSheetId="0">[16]SD01!#REF!</definedName>
    <definedName name="PRICE_6">[16]SD01!#REF!</definedName>
    <definedName name="PRICE_7" localSheetId="2">[16]SD01!#REF!</definedName>
    <definedName name="PRICE_7" localSheetId="0">[16]SD01!#REF!</definedName>
    <definedName name="PRICE_7">[16]SD01!#REF!</definedName>
    <definedName name="PRICE_8" localSheetId="2">[16]SD01!#REF!</definedName>
    <definedName name="PRICE_8" localSheetId="0">[16]SD01!#REF!</definedName>
    <definedName name="PRICE_8">[16]SD01!#REF!</definedName>
    <definedName name="Print" localSheetId="2">#REF!</definedName>
    <definedName name="Print" localSheetId="0">#REF!</definedName>
    <definedName name="Print">#REF!</definedName>
    <definedName name="Print_AccFin" localSheetId="2">#REF!</definedName>
    <definedName name="Print_AccFin" localSheetId="0">#REF!</definedName>
    <definedName name="Print_AccFin">#REF!</definedName>
    <definedName name="Print_All" localSheetId="2">#REF!</definedName>
    <definedName name="Print_All" localSheetId="0">#REF!</definedName>
    <definedName name="Print_All">#REF!</definedName>
    <definedName name="Print_All_CY93_CY00" localSheetId="2">#REF!</definedName>
    <definedName name="Print_All_CY93_CY00" localSheetId="0">#REF!</definedName>
    <definedName name="Print_All_CY93_CY00">#REF!</definedName>
    <definedName name="PRINT_ALL_MFS_SCHEDULES__m" localSheetId="2">#REF!</definedName>
    <definedName name="PRINT_ALL_MFS_SCHEDULES__m" localSheetId="0">#REF!</definedName>
    <definedName name="PRINT_ALL_MFS_SCHEDULES__m">#REF!</definedName>
    <definedName name="PRINT_ALL_SCHEDULES__s" localSheetId="2">#REF!</definedName>
    <definedName name="PRINT_ALL_SCHEDULES__s" localSheetId="0">#REF!</definedName>
    <definedName name="PRINT_ALL_SCHEDULES__s">#REF!</definedName>
    <definedName name="_xlnm.Print_Area" localSheetId="2">#REF!</definedName>
    <definedName name="_xlnm.Print_Area" localSheetId="0">#REF!</definedName>
    <definedName name="_xlnm.Print_Area">#REF!</definedName>
    <definedName name="Print_Area_CY92" localSheetId="2">#REF!</definedName>
    <definedName name="Print_Area_CY92" localSheetId="0">#REF!</definedName>
    <definedName name="Print_Area_CY92">#REF!</definedName>
    <definedName name="Print_Area_CY93" localSheetId="2">#REF!</definedName>
    <definedName name="Print_Area_CY93" localSheetId="0">#REF!</definedName>
    <definedName name="Print_Area_CY93">#REF!</definedName>
    <definedName name="Print_Area_CY94" localSheetId="2">#REF!</definedName>
    <definedName name="Print_Area_CY94" localSheetId="0">#REF!</definedName>
    <definedName name="Print_Area_CY94">#REF!</definedName>
    <definedName name="PRINT_DOCUMENTATION" localSheetId="2">#REF!</definedName>
    <definedName name="PRINT_DOCUMENTATION" localSheetId="0">#REF!</definedName>
    <definedName name="PRINT_DOCUMENTATION">#REF!</definedName>
    <definedName name="PRINT_DOUG_S_LE" localSheetId="2">#REF!</definedName>
    <definedName name="PRINT_DOUG_S_LE" localSheetId="0">#REF!</definedName>
    <definedName name="PRINT_DOUG_S_LE">#REF!</definedName>
    <definedName name="Print_Growth" localSheetId="2">#REF!</definedName>
    <definedName name="Print_Growth" localSheetId="0">#REF!</definedName>
    <definedName name="Print_Growth">#REF!</definedName>
    <definedName name="PRINT_MARTY_S_LE" localSheetId="2">#REF!</definedName>
    <definedName name="PRINT_MARTY_S_LE" localSheetId="0">#REF!</definedName>
    <definedName name="PRINT_MARTY_S_LE">#REF!</definedName>
    <definedName name="PRINT_SARA_S_LE" localSheetId="2">#REF!</definedName>
    <definedName name="PRINT_SARA_S_LE" localSheetId="0">#REF!</definedName>
    <definedName name="PRINT_SARA_S_LE">#REF!</definedName>
    <definedName name="Print_Schedule" localSheetId="2">#REF!</definedName>
    <definedName name="Print_Schedule" localSheetId="0">#REF!</definedName>
    <definedName name="Print_Schedule">#REF!</definedName>
    <definedName name="PRINT_STAN_S_LE" localSheetId="2">#REF!</definedName>
    <definedName name="PRINT_STAN_S_LE" localSheetId="0">#REF!</definedName>
    <definedName name="PRINT_STAN_S_LE">#REF!</definedName>
    <definedName name="PRINT_STEVE_S_LE" localSheetId="2">#REF!</definedName>
    <definedName name="PRINT_STEVE_S_LE" localSheetId="0">#REF!</definedName>
    <definedName name="PRINT_STEVE_S_LE">#REF!</definedName>
    <definedName name="_xlnm.Print_Titles" localSheetId="2">#REF!</definedName>
    <definedName name="_xlnm.Print_Titles" localSheetId="0">#REF!</definedName>
    <definedName name="_xlnm.Print_Titles">#REF!</definedName>
    <definedName name="PRINT_VARIANCE_SCHEDULES" localSheetId="2">#REF!</definedName>
    <definedName name="PRINT_VARIANCE_SCHEDULES" localSheetId="0">#REF!</definedName>
    <definedName name="PRINT_VARIANCE_SCHEDULES">#REF!</definedName>
    <definedName name="PRINTJE">[0]!PRINTJE</definedName>
    <definedName name="printje2">[0]!printje2</definedName>
    <definedName name="PRINTLEFLASH" localSheetId="2">#REF!</definedName>
    <definedName name="PRINTLEFLASH" localSheetId="0">#REF!</definedName>
    <definedName name="PRINTLEFLASH">#REF!</definedName>
    <definedName name="Procrit_ASP" localSheetId="2">#REF!</definedName>
    <definedName name="Procrit_ASP" localSheetId="0">#REF!</definedName>
    <definedName name="Procrit_ASP">#REF!</definedName>
    <definedName name="Procrit_AWP" localSheetId="2">#REF!</definedName>
    <definedName name="Procrit_AWP" localSheetId="0">#REF!</definedName>
    <definedName name="Procrit_AWP">#REF!</definedName>
    <definedName name="Procto">'[31]Qtrly Analysis'!$A$3:$Z$56</definedName>
    <definedName name="Prof_COS_Crosswalk" localSheetId="2">#REF!</definedName>
    <definedName name="Prof_COS_Crosswalk" localSheetId="0">#REF!</definedName>
    <definedName name="Prof_COS_Crosswalk">#REF!</definedName>
    <definedName name="PSN_COS_Crosswalk" localSheetId="2">#REF!</definedName>
    <definedName name="PSN_COS_Crosswalk" localSheetId="0">#REF!</definedName>
    <definedName name="PSN_COS_Crosswalk">#REF!</definedName>
    <definedName name="Q1_FX" localSheetId="2">'[2]Other Inc(Exp)'!#REF!</definedName>
    <definedName name="Q1_FX" localSheetId="0">'[2]Other Inc(Exp)'!#REF!</definedName>
    <definedName name="Q1_FX">'[2]Other Inc(Exp)'!#REF!</definedName>
    <definedName name="Q1_Interest_Income" localSheetId="2">'[2]Other Inc(Exp)'!#REF!</definedName>
    <definedName name="Q1_Interest_Income" localSheetId="0">'[2]Other Inc(Exp)'!#REF!</definedName>
    <definedName name="Q1_Interest_Income">'[2]Other Inc(Exp)'!#REF!</definedName>
    <definedName name="Q1_Print_Titles" localSheetId="2">#REF!,#REF!</definedName>
    <definedName name="Q1_Print_Titles" localSheetId="0">#REF!,#REF!</definedName>
    <definedName name="Q1_Print_Titles">#REF!,#REF!</definedName>
    <definedName name="Q1_Taxes_Thousands" localSheetId="2">'[2]Assumptions &amp; Calculations'!#REF!</definedName>
    <definedName name="Q1_Taxes_Thousands" localSheetId="0">'[2]Assumptions &amp; Calculations'!#REF!</definedName>
    <definedName name="Q1_Taxes_Thousands">'[2]Assumptions &amp; Calculations'!#REF!</definedName>
    <definedName name="Q106WB" localSheetId="2">#REF!</definedName>
    <definedName name="Q106WB" localSheetId="0">#REF!</definedName>
    <definedName name="Q106WB">#REF!</definedName>
    <definedName name="Q2_FX" localSheetId="2">'[2]Other Inc(Exp)'!#REF!</definedName>
    <definedName name="Q2_FX" localSheetId="0">'[2]Other Inc(Exp)'!#REF!</definedName>
    <definedName name="Q2_FX">'[2]Other Inc(Exp)'!#REF!</definedName>
    <definedName name="Q2_Interest_Income" localSheetId="2">'[2]Other Inc(Exp)'!#REF!</definedName>
    <definedName name="Q2_Interest_Income" localSheetId="0">'[2]Other Inc(Exp)'!#REF!</definedName>
    <definedName name="Q2_Interest_Income">'[2]Other Inc(Exp)'!#REF!</definedName>
    <definedName name="Q2_Print_Titles" localSheetId="2">#REF!,#REF!</definedName>
    <definedName name="Q2_Print_Titles" localSheetId="0">#REF!,#REF!</definedName>
    <definedName name="Q2_Print_Titles">#REF!,#REF!</definedName>
    <definedName name="Q2_Taxes_Thousands" localSheetId="2">'[2]Assumptions &amp; Calculations'!#REF!</definedName>
    <definedName name="Q2_Taxes_Thousands" localSheetId="0">'[2]Assumptions &amp; Calculations'!#REF!</definedName>
    <definedName name="Q2_Taxes_Thousands">'[2]Assumptions &amp; Calculations'!#REF!</definedName>
    <definedName name="Q206WB" localSheetId="2">#REF!</definedName>
    <definedName name="Q206WB" localSheetId="0">#REF!</definedName>
    <definedName name="Q206WB">#REF!</definedName>
    <definedName name="Q3_FX" localSheetId="2">'[2]Other Inc(Exp)'!#REF!</definedName>
    <definedName name="Q3_FX" localSheetId="0">'[2]Other Inc(Exp)'!#REF!</definedName>
    <definedName name="Q3_FX">'[2]Other Inc(Exp)'!#REF!</definedName>
    <definedName name="Q3_Interest_Income" localSheetId="2">'[2]Other Inc(Exp)'!#REF!</definedName>
    <definedName name="Q3_Interest_Income" localSheetId="0">'[2]Other Inc(Exp)'!#REF!</definedName>
    <definedName name="Q3_Interest_Income">'[2]Other Inc(Exp)'!#REF!</definedName>
    <definedName name="Q3_Print_Titles" localSheetId="2">#REF!,#REF!</definedName>
    <definedName name="Q3_Print_Titles" localSheetId="0">#REF!,#REF!</definedName>
    <definedName name="Q3_Print_Titles">#REF!,#REF!</definedName>
    <definedName name="Q3_Taxes_Thousands" localSheetId="2">'[2]Assumptions &amp; Calculations'!#REF!</definedName>
    <definedName name="Q3_Taxes_Thousands" localSheetId="0">'[2]Assumptions &amp; Calculations'!#REF!</definedName>
    <definedName name="Q3_Taxes_Thousands">'[2]Assumptions &amp; Calculations'!#REF!</definedName>
    <definedName name="Q306WB" localSheetId="2">#REF!</definedName>
    <definedName name="Q306WB" localSheetId="0">#REF!</definedName>
    <definedName name="Q306WB">#REF!</definedName>
    <definedName name="Q4_FX" localSheetId="2">'[2]Other Inc(Exp)'!#REF!</definedName>
    <definedName name="Q4_FX" localSheetId="0">'[2]Other Inc(Exp)'!#REF!</definedName>
    <definedName name="Q4_FX">'[2]Other Inc(Exp)'!#REF!</definedName>
    <definedName name="Q4_Interest_Income" localSheetId="2">'[2]Other Inc(Exp)'!#REF!</definedName>
    <definedName name="Q4_Interest_Income" localSheetId="0">'[2]Other Inc(Exp)'!#REF!</definedName>
    <definedName name="Q4_Interest_Income">'[2]Other Inc(Exp)'!#REF!</definedName>
    <definedName name="Q4_Minority_Interest" localSheetId="2">'[18]Other Inc(Exp)'!#REF!</definedName>
    <definedName name="Q4_Minority_Interest" localSheetId="0">'[18]Other Inc(Exp)'!#REF!</definedName>
    <definedName name="Q4_Minority_Interest">'[18]Other Inc(Exp)'!#REF!</definedName>
    <definedName name="Q4_Print_Titles" localSheetId="2">#REF!,#REF!</definedName>
    <definedName name="Q4_Print_Titles" localSheetId="0">#REF!,#REF!</definedName>
    <definedName name="Q4_Print_Titles">#REF!,#REF!</definedName>
    <definedName name="Q4_Taxes_Thousands" localSheetId="2">'[2]Assumptions &amp; Calculations'!#REF!</definedName>
    <definedName name="Q4_Taxes_Thousands" localSheetId="0">'[2]Assumptions &amp; Calculations'!#REF!</definedName>
    <definedName name="Q4_Taxes_Thousands">'[2]Assumptions &amp; Calculations'!#REF!</definedName>
    <definedName name="qry_2Q05ASPCMSMethod_AllWithASP6Percent_090705" localSheetId="2">#REF!</definedName>
    <definedName name="qry_2Q05ASPCMSMethod_AllWithASP6Percent_090705" localSheetId="0">#REF!</definedName>
    <definedName name="qry_2Q05ASPCMSMethod_AllWithASP6Percent_090705">#REF!</definedName>
    <definedName name="qry_File1" localSheetId="2">#REF!</definedName>
    <definedName name="qry_File1" localSheetId="0">#REF!</definedName>
    <definedName name="qry_File1">#REF!</definedName>
    <definedName name="Query1" localSheetId="2">#REF!</definedName>
    <definedName name="Query1" localSheetId="0">#REF!</definedName>
    <definedName name="Query1">#REF!</definedName>
    <definedName name="Rate_Cell_Crosswalk_Table" localSheetId="2">#REF!</definedName>
    <definedName name="Rate_Cell_Crosswalk_Table" localSheetId="0">#REF!</definedName>
    <definedName name="Rate_Cell_Crosswalk_Table">#REF!</definedName>
    <definedName name="RawDDD" localSheetId="2">'[6]Wk DDD &amp; Ex-Fact'!#REF!</definedName>
    <definedName name="RawDDD" localSheetId="0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2">#REF!</definedName>
    <definedName name="Rebates" localSheetId="0">#REF!</definedName>
    <definedName name="Rebates">#REF!</definedName>
    <definedName name="REN">24188000</definedName>
    <definedName name="rhs" localSheetId="2">#REF!</definedName>
    <definedName name="rhs" localSheetId="0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2">#REF!</definedName>
    <definedName name="rx_miss" localSheetId="0">#REF!</definedName>
    <definedName name="rx_miss">#REF!</definedName>
    <definedName name="rx_trend" localSheetId="2">#REF!</definedName>
    <definedName name="rx_trend" localSheetId="0">#REF!</definedName>
    <definedName name="rx_trend">#REF!</definedName>
    <definedName name="Sales">'[31]Net Sales'!$W$1:$AQ$78</definedName>
    <definedName name="sample" localSheetId="2">#REF!</definedName>
    <definedName name="sample" localSheetId="0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2">#REF!</definedName>
    <definedName name="Schedule_2" localSheetId="0">#REF!</definedName>
    <definedName name="Schedule_2">#REF!</definedName>
    <definedName name="Schedule_3" localSheetId="2">#REF!</definedName>
    <definedName name="Schedule_3" localSheetId="0">#REF!</definedName>
    <definedName name="Schedule_3">#REF!</definedName>
    <definedName name="Segment_Cont_type" localSheetId="2">#REF!</definedName>
    <definedName name="Segment_Cont_type" localSheetId="0">#REF!</definedName>
    <definedName name="Segment_Cont_type">#REF!</definedName>
    <definedName name="Sentara_Bldis_MM" localSheetId="2">#REF!</definedName>
    <definedName name="Sentara_Bldis_MM" localSheetId="0">#REF!</definedName>
    <definedName name="Sentara_Bldis_MM">#REF!</definedName>
    <definedName name="Sentara_Bldis_pct">'[9]Est Cost Sentara'!$F$43</definedName>
    <definedName name="Sentara_Tanf_MM" localSheetId="2">#REF!</definedName>
    <definedName name="Sentara_Tanf_MM" localSheetId="0">#REF!</definedName>
    <definedName name="Sentara_Tanf_MM">#REF!</definedName>
    <definedName name="Sentara_Tanf_pct">'[9]Est Cost Sentara'!$F$49</definedName>
    <definedName name="ServCenter_to_PlanName" localSheetId="2">'[33]Plan Number'!#REF!</definedName>
    <definedName name="ServCenter_to_PlanName" localSheetId="0">'[33]Plan Number'!#REF!</definedName>
    <definedName name="ServCenter_to_PlanName">'[33]Plan Number'!#REF!</definedName>
    <definedName name="SINGLE">#N/A</definedName>
    <definedName name="SMAC200911_paid200912" localSheetId="2">#REF!</definedName>
    <definedName name="SMAC200911_paid200912" localSheetId="0">#REF!</definedName>
    <definedName name="SMAC200911_paid200912">#REF!</definedName>
    <definedName name="SMAC200912_paid200912" localSheetId="2">#REF!</definedName>
    <definedName name="SMAC200912_paid200912" localSheetId="0">#REF!</definedName>
    <definedName name="SMAC200912_paid200912">#REF!</definedName>
    <definedName name="Sort" localSheetId="2">#REF!</definedName>
    <definedName name="Sort" localSheetId="0">#REF!</definedName>
    <definedName name="Sort">#REF!</definedName>
    <definedName name="Studs" localSheetId="2">#REF!</definedName>
    <definedName name="Studs" localSheetId="0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2">#REF!</definedName>
    <definedName name="Tanf_HMO_Total" localSheetId="0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2">#REF!</definedName>
    <definedName name="terr" localSheetId="0">#REF!</definedName>
    <definedName name="terr">#REF!</definedName>
    <definedName name="Terriotry_Level_2003_NNF_HSF_Quota" localSheetId="2">#REF!</definedName>
    <definedName name="Terriotry_Level_2003_NNF_HSF_Quota" localSheetId="0">#REF!</definedName>
    <definedName name="Terriotry_Level_2003_NNF_HSF_Quota">#REF!</definedName>
    <definedName name="Territory" localSheetId="2">#REF!</definedName>
    <definedName name="Territory" localSheetId="0">#REF!</definedName>
    <definedName name="Territory">#REF!</definedName>
    <definedName name="test">'[36]SE CY 2003 Reinv'!$A$2:$F$119</definedName>
    <definedName name="Total_Current" localSheetId="2">#REF!</definedName>
    <definedName name="Total_Current" localSheetId="0">#REF!</definedName>
    <definedName name="Total_Current">#REF!</definedName>
    <definedName name="Total_FX" localSheetId="2">'[2]Other Inc(Exp)'!#REF!</definedName>
    <definedName name="Total_FX" localSheetId="0">'[2]Other Inc(Exp)'!#REF!</definedName>
    <definedName name="Total_FX">'[2]Other Inc(Exp)'!#REF!</definedName>
    <definedName name="Total_Int_Income" localSheetId="2">'[2]Other Inc(Exp)'!#REF!</definedName>
    <definedName name="Total_Int_Income" localSheetId="0">'[2]Other Inc(Exp)'!#REF!</definedName>
    <definedName name="Total_Int_Income">'[2]Other Inc(Exp)'!#REF!</definedName>
    <definedName name="Total_LE" localSheetId="2">'[6]Wk DDD &amp; Ex-Fact'!#REF!</definedName>
    <definedName name="Total_LE" localSheetId="0">'[6]Wk DDD &amp; Ex-Fact'!#REF!</definedName>
    <definedName name="Total_LE">'[6]Wk DDD &amp; Ex-Fact'!#REF!</definedName>
    <definedName name="Total_Previous" localSheetId="2">#REF!</definedName>
    <definedName name="Total_Previous" localSheetId="0">#REF!</definedName>
    <definedName name="Total_Previous">#REF!</definedName>
    <definedName name="Total_Taxes_Thousands" localSheetId="2">'[2]Assumptions &amp; Calculations'!#REF!</definedName>
    <definedName name="Total_Taxes_Thousands" localSheetId="0">'[2]Assumptions &amp; Calculations'!#REF!</definedName>
    <definedName name="Total_Taxes_Thousands">'[2]Assumptions &amp; Calculations'!#REF!</definedName>
    <definedName name="TotalCCB" localSheetId="2">#REF!</definedName>
    <definedName name="TotalCCB" localSheetId="0">#REF!</definedName>
    <definedName name="TotalCCB">#REF!</definedName>
    <definedName name="TotalGRP" localSheetId="2">#REF!</definedName>
    <definedName name="TotalGRP" localSheetId="0">#REF!</definedName>
    <definedName name="TotalGRP">#REF!</definedName>
    <definedName name="TotalRebates" localSheetId="2">#REF!</definedName>
    <definedName name="TotalRebates" localSheetId="0">#REF!</definedName>
    <definedName name="TotalRebates">#REF!</definedName>
    <definedName name="TRANS_MEMMO" localSheetId="2">#REF!</definedName>
    <definedName name="TRANS_MEMMO" localSheetId="0">#REF!</definedName>
    <definedName name="TRANS_MEMMO">#REF!</definedName>
    <definedName name="Translate" localSheetId="2">#REF!</definedName>
    <definedName name="Translate" localSheetId="0">#REF!</definedName>
    <definedName name="Translate">#REF!</definedName>
    <definedName name="Trigon_Bldis_MM" localSheetId="2">#REF!</definedName>
    <definedName name="Trigon_Bldis_MM" localSheetId="0">#REF!</definedName>
    <definedName name="Trigon_Bldis_MM">#REF!</definedName>
    <definedName name="Trigon_Bldis_pct">'[9]Est Cost Trigon'!$F$43</definedName>
    <definedName name="Trigon_Tanf_MM" localSheetId="2">#REF!</definedName>
    <definedName name="Trigon_Tanf_MM" localSheetId="0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2">#REF!</definedName>
    <definedName name="TURN_ON_ROW_AND_COLUMN_HEADINGS" localSheetId="0">#REF!</definedName>
    <definedName name="TURN_ON_ROW_AND_COLUMN_HEADINGS">#REF!</definedName>
    <definedName name="UniTotal" localSheetId="2">#REF!</definedName>
    <definedName name="UniTotal" localSheetId="0">#REF!</definedName>
    <definedName name="UniTotal">#REF!</definedName>
    <definedName name="Units_Purchased___5__Waste" localSheetId="2">#REF!</definedName>
    <definedName name="Units_Purchased___5__Waste" localSheetId="0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2">'[6]Wk DDD &amp; Ex-Fact'!#REF!</definedName>
    <definedName name="Uplift" localSheetId="0">'[6]Wk DDD &amp; Ex-Fact'!#REF!</definedName>
    <definedName name="Uplift">'[6]Wk DDD &amp; Ex-Fact'!#REF!</definedName>
    <definedName name="VAGrp" localSheetId="2">#REF!</definedName>
    <definedName name="VAGrp" localSheetId="0">#REF!</definedName>
    <definedName name="VAGrp">#REF!</definedName>
    <definedName name="VAInd" localSheetId="2">#REF!</definedName>
    <definedName name="VAInd" localSheetId="0">#REF!</definedName>
    <definedName name="VAInd">#REF!</definedName>
    <definedName name="Variance_List">[39]Variance!$A$7:$C$102</definedName>
    <definedName name="Weekly_Dates" localSheetId="2">#REF!</definedName>
    <definedName name="Weekly_Dates" localSheetId="0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2">#REF!</definedName>
    <definedName name="WIGrp" localSheetId="0">#REF!</definedName>
    <definedName name="WIGrp">#REF!</definedName>
    <definedName name="WIInd" localSheetId="2">#REF!</definedName>
    <definedName name="WIInd" localSheetId="0">#REF!</definedName>
    <definedName name="WIInd">#REF!</definedName>
    <definedName name="working" localSheetId="2">#REF!</definedName>
    <definedName name="working" localSheetId="0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2">#REF!</definedName>
    <definedName name="x" localSheetId="0">#REF!</definedName>
    <definedName name="x">#REF!</definedName>
    <definedName name="xxx">[0]!xxx</definedName>
    <definedName name="YOY_Schedule">'[31]Qtrly Analysis'!$Q$59:$W$140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113" i="53" l="1"/>
  <c r="CH113" i="53"/>
  <c r="CF113" i="53"/>
  <c r="DJ130" i="53"/>
  <c r="BC162" i="50"/>
  <c r="BF158" i="50"/>
  <c r="BD158" i="50"/>
  <c r="BC158" i="50"/>
  <c r="BC154" i="50"/>
  <c r="BF150" i="50"/>
  <c r="BD150" i="50"/>
  <c r="BC150" i="50"/>
  <c r="BE148" i="50"/>
  <c r="BC146" i="50"/>
  <c r="BC142" i="50"/>
  <c r="BF142" i="50"/>
  <c r="BD142" i="50"/>
  <c r="BC138" i="50"/>
  <c r="BF134" i="50"/>
  <c r="BD134" i="50"/>
  <c r="BC134" i="50"/>
  <c r="BD131" i="50"/>
  <c r="BC131" i="50"/>
  <c r="BF131" i="50" s="1"/>
  <c r="BD130" i="50"/>
  <c r="BC130" i="50"/>
  <c r="BF130" i="50" s="1"/>
  <c r="BD129" i="50"/>
  <c r="BC129" i="50"/>
  <c r="BF129" i="50" s="1"/>
  <c r="BD126" i="50"/>
  <c r="BC126" i="50"/>
  <c r="BF126" i="50" s="1"/>
  <c r="BD124" i="50"/>
  <c r="BC124" i="50"/>
  <c r="BD121" i="50"/>
  <c r="BD156" i="50" s="1"/>
  <c r="BD119" i="50"/>
  <c r="BD148" i="50" s="1"/>
  <c r="BD117" i="50"/>
  <c r="BD140" i="50" s="1"/>
  <c r="BD115" i="50"/>
  <c r="BD132" i="50" s="1"/>
  <c r="BC121" i="50"/>
  <c r="BC156" i="50" s="1"/>
  <c r="BC119" i="50"/>
  <c r="BC148" i="50" s="1"/>
  <c r="BC117" i="50"/>
  <c r="BC140" i="50" s="1"/>
  <c r="BC115" i="50"/>
  <c r="BC132" i="50" s="1"/>
  <c r="BF110" i="50"/>
  <c r="D109" i="47" s="1"/>
  <c r="BF109" i="50"/>
  <c r="D108" i="47" s="1"/>
  <c r="BF106" i="50"/>
  <c r="D105" i="47" s="1"/>
  <c r="BF105" i="50"/>
  <c r="D104" i="47" s="1"/>
  <c r="BF104" i="50"/>
  <c r="D103" i="47" s="1"/>
  <c r="BF100" i="50"/>
  <c r="BF99" i="50"/>
  <c r="D98" i="47" s="1"/>
  <c r="BF98" i="50"/>
  <c r="D97" i="47" s="1"/>
  <c r="BF97" i="50"/>
  <c r="D96" i="47" s="1"/>
  <c r="BF93" i="50"/>
  <c r="D92" i="47" s="1"/>
  <c r="BF92" i="50"/>
  <c r="D91" i="47" s="1"/>
  <c r="BF91" i="50"/>
  <c r="D90" i="47" s="1"/>
  <c r="BF90" i="50"/>
  <c r="D89" i="47" s="1"/>
  <c r="BF89" i="50"/>
  <c r="D88" i="47" s="1"/>
  <c r="BF88" i="50"/>
  <c r="D87" i="47" s="1"/>
  <c r="BF87" i="50"/>
  <c r="D86" i="47" s="1"/>
  <c r="BF86" i="50"/>
  <c r="D85" i="47" s="1"/>
  <c r="BF85" i="50"/>
  <c r="D84" i="47" s="1"/>
  <c r="BF84" i="50"/>
  <c r="D83" i="47" s="1"/>
  <c r="BF83" i="50"/>
  <c r="D82" i="47" s="1"/>
  <c r="BF82" i="50"/>
  <c r="D81" i="47" s="1"/>
  <c r="BF81" i="50"/>
  <c r="D80" i="47" s="1"/>
  <c r="BF80" i="50"/>
  <c r="D79" i="47" s="1"/>
  <c r="BF79" i="50"/>
  <c r="D78" i="47" s="1"/>
  <c r="BF78" i="50"/>
  <c r="D77" i="47" s="1"/>
  <c r="BF77" i="50"/>
  <c r="D76" i="47" s="1"/>
  <c r="BF76" i="50"/>
  <c r="D75" i="47" s="1"/>
  <c r="BF75" i="50"/>
  <c r="D74" i="47" s="1"/>
  <c r="BF74" i="50"/>
  <c r="BF71" i="50"/>
  <c r="D70" i="47" s="1"/>
  <c r="BF70" i="50"/>
  <c r="D69" i="47" s="1"/>
  <c r="BF69" i="50"/>
  <c r="D68" i="47" s="1"/>
  <c r="BF68" i="50"/>
  <c r="D67" i="47" s="1"/>
  <c r="BF67" i="50"/>
  <c r="D66" i="47" s="1"/>
  <c r="BF66" i="50"/>
  <c r="D65" i="47" s="1"/>
  <c r="BF65" i="50"/>
  <c r="BF61" i="50"/>
  <c r="D60" i="47" s="1"/>
  <c r="BF59" i="50"/>
  <c r="D58" i="47" s="1"/>
  <c r="BF58" i="50"/>
  <c r="D57" i="47" s="1"/>
  <c r="BF57" i="50"/>
  <c r="D56" i="47" s="1"/>
  <c r="BF56" i="50"/>
  <c r="D55" i="47" s="1"/>
  <c r="BF55" i="50"/>
  <c r="D54" i="47" s="1"/>
  <c r="BF54" i="50"/>
  <c r="D53" i="47" s="1"/>
  <c r="BF53" i="50"/>
  <c r="D52" i="47" s="1"/>
  <c r="BF52" i="50"/>
  <c r="D51" i="47" s="1"/>
  <c r="BF51" i="50"/>
  <c r="D50" i="47" s="1"/>
  <c r="BF50" i="50"/>
  <c r="D49" i="47" s="1"/>
  <c r="BF49" i="50"/>
  <c r="D48" i="47" s="1"/>
  <c r="BF48" i="50"/>
  <c r="D47" i="47" s="1"/>
  <c r="BF47" i="50"/>
  <c r="D46" i="47" s="1"/>
  <c r="BF46" i="50"/>
  <c r="D45" i="47" s="1"/>
  <c r="BF45" i="50"/>
  <c r="D44" i="47" s="1"/>
  <c r="BF44" i="50"/>
  <c r="D43" i="47" s="1"/>
  <c r="BF43" i="50"/>
  <c r="D42" i="47" s="1"/>
  <c r="BF42" i="50"/>
  <c r="D41" i="47" s="1"/>
  <c r="BF41" i="50"/>
  <c r="D40" i="47" s="1"/>
  <c r="BF40" i="50"/>
  <c r="D39" i="47" s="1"/>
  <c r="BF39" i="50"/>
  <c r="D38" i="47" s="1"/>
  <c r="BF38" i="50"/>
  <c r="D37" i="47" s="1"/>
  <c r="BF37" i="50"/>
  <c r="D36" i="47" s="1"/>
  <c r="BF36" i="50"/>
  <c r="D35" i="47" s="1"/>
  <c r="BF35" i="50"/>
  <c r="D34" i="47" s="1"/>
  <c r="BF34" i="50"/>
  <c r="D33" i="47" s="1"/>
  <c r="BF33" i="50"/>
  <c r="D32" i="47" s="1"/>
  <c r="BF32" i="50"/>
  <c r="D31" i="47" s="1"/>
  <c r="BF31" i="50"/>
  <c r="D30" i="47" s="1"/>
  <c r="BF30" i="50"/>
  <c r="D29" i="47" s="1"/>
  <c r="BF29" i="50"/>
  <c r="D28" i="47" s="1"/>
  <c r="BF28" i="50"/>
  <c r="D27" i="47" s="1"/>
  <c r="BF27" i="50"/>
  <c r="D26" i="47" s="1"/>
  <c r="BF26" i="50"/>
  <c r="D25" i="47" s="1"/>
  <c r="BF25" i="50"/>
  <c r="D24" i="47" s="1"/>
  <c r="BF24" i="50"/>
  <c r="D23" i="47" s="1"/>
  <c r="BF23" i="50"/>
  <c r="D22" i="47" s="1"/>
  <c r="BF22" i="50"/>
  <c r="D21" i="47" s="1"/>
  <c r="BF21" i="50"/>
  <c r="D20" i="47" s="1"/>
  <c r="BF20" i="50"/>
  <c r="BF15" i="50"/>
  <c r="D14" i="47" s="1"/>
  <c r="BF14" i="50"/>
  <c r="D13" i="47" s="1"/>
  <c r="BF13" i="50"/>
  <c r="D12" i="47" s="1"/>
  <c r="BF12" i="50"/>
  <c r="D11" i="47" s="1"/>
  <c r="BF11" i="50"/>
  <c r="D10" i="47" s="1"/>
  <c r="BF9" i="50"/>
  <c r="D8" i="47" s="1"/>
  <c r="BF8" i="50"/>
  <c r="H111" i="51"/>
  <c r="F111" i="51"/>
  <c r="D111" i="51"/>
  <c r="D121" i="51"/>
  <c r="D119" i="51"/>
  <c r="D117" i="51"/>
  <c r="D115" i="51"/>
  <c r="D113" i="51"/>
  <c r="F121" i="51"/>
  <c r="F119" i="51"/>
  <c r="F117" i="51"/>
  <c r="F115" i="51"/>
  <c r="F113" i="51"/>
  <c r="H121" i="51"/>
  <c r="H119" i="51"/>
  <c r="H117" i="51"/>
  <c r="H115" i="51"/>
  <c r="H113" i="51"/>
  <c r="AR101" i="50"/>
  <c r="AR100" i="50"/>
  <c r="AR99" i="50"/>
  <c r="AR98" i="50"/>
  <c r="AR97" i="50"/>
  <c r="AR95" i="50"/>
  <c r="AR94" i="50"/>
  <c r="AR93" i="50"/>
  <c r="AR92" i="50"/>
  <c r="AR91" i="50"/>
  <c r="AR90" i="50"/>
  <c r="AR89" i="50"/>
  <c r="AR88" i="50"/>
  <c r="AR87" i="50"/>
  <c r="AR86" i="50"/>
  <c r="AR85" i="50"/>
  <c r="AR84" i="50"/>
  <c r="AR83" i="50"/>
  <c r="AR82" i="50"/>
  <c r="AR81" i="50"/>
  <c r="AR80" i="50"/>
  <c r="AR79" i="50"/>
  <c r="AR78" i="50"/>
  <c r="AR77" i="50"/>
  <c r="AR76" i="50"/>
  <c r="AR75" i="50"/>
  <c r="AR74" i="50"/>
  <c r="AR72" i="50"/>
  <c r="AR71" i="50"/>
  <c r="AR70" i="50"/>
  <c r="AR69" i="50"/>
  <c r="AR68" i="50"/>
  <c r="AR67" i="50"/>
  <c r="AR66" i="50"/>
  <c r="AR65" i="50"/>
  <c r="AR62" i="50"/>
  <c r="AR61" i="50"/>
  <c r="AR60" i="50"/>
  <c r="AR59" i="50"/>
  <c r="AR58" i="50"/>
  <c r="AR57" i="50"/>
  <c r="AR56" i="50"/>
  <c r="AR55" i="50"/>
  <c r="AR54" i="50"/>
  <c r="AR53" i="50"/>
  <c r="AR52" i="50"/>
  <c r="AR51" i="50"/>
  <c r="AR50" i="50"/>
  <c r="AR49" i="50"/>
  <c r="AR48" i="50"/>
  <c r="AR47" i="50"/>
  <c r="AR46" i="50"/>
  <c r="AR45" i="50"/>
  <c r="AR44" i="50"/>
  <c r="AR43" i="50"/>
  <c r="AR42" i="50"/>
  <c r="AR41" i="50"/>
  <c r="AR40" i="50"/>
  <c r="AR39" i="50"/>
  <c r="AR38" i="50"/>
  <c r="AR37" i="50"/>
  <c r="AR36" i="50"/>
  <c r="AR35" i="50"/>
  <c r="AR34" i="50"/>
  <c r="AR33" i="50"/>
  <c r="AR32" i="50"/>
  <c r="AR31" i="50"/>
  <c r="AR30" i="50"/>
  <c r="AR29" i="50"/>
  <c r="AR28" i="50"/>
  <c r="AR27" i="50"/>
  <c r="AR26" i="50"/>
  <c r="AR25" i="50"/>
  <c r="AR24" i="50"/>
  <c r="AR23" i="50"/>
  <c r="AR22" i="50"/>
  <c r="AR21" i="50"/>
  <c r="AR20" i="50"/>
  <c r="AR16" i="50"/>
  <c r="AP101" i="50"/>
  <c r="AP100" i="50"/>
  <c r="AP99" i="50"/>
  <c r="AP98" i="50"/>
  <c r="AP97" i="50"/>
  <c r="AP95" i="50"/>
  <c r="AP94" i="50"/>
  <c r="AP93" i="50"/>
  <c r="AP92" i="50"/>
  <c r="AP91" i="50"/>
  <c r="AP90" i="50"/>
  <c r="AP89" i="50"/>
  <c r="AP88" i="50"/>
  <c r="AP87" i="50"/>
  <c r="AP86" i="50"/>
  <c r="AP85" i="50"/>
  <c r="AP84" i="50"/>
  <c r="AP83" i="50"/>
  <c r="AP82" i="50"/>
  <c r="AP81" i="50"/>
  <c r="AP80" i="50"/>
  <c r="AP79" i="50"/>
  <c r="AP78" i="50"/>
  <c r="AP77" i="50"/>
  <c r="AP76" i="50"/>
  <c r="AP75" i="50"/>
  <c r="AP74" i="50"/>
  <c r="AP72" i="50"/>
  <c r="AP71" i="50"/>
  <c r="AP70" i="50"/>
  <c r="AP69" i="50"/>
  <c r="AP68" i="50"/>
  <c r="AP67" i="50"/>
  <c r="AP66" i="50"/>
  <c r="AP65" i="50"/>
  <c r="AP62" i="50"/>
  <c r="AP61" i="50"/>
  <c r="AP60" i="50"/>
  <c r="AP59" i="50"/>
  <c r="AP58" i="50"/>
  <c r="AP57" i="50"/>
  <c r="AP56" i="50"/>
  <c r="AP55" i="50"/>
  <c r="AP54" i="50"/>
  <c r="AP53" i="50"/>
  <c r="AP52" i="50"/>
  <c r="AP51" i="50"/>
  <c r="AP50" i="50"/>
  <c r="AP49" i="50"/>
  <c r="AP48" i="50"/>
  <c r="AP47" i="50"/>
  <c r="AP46" i="50"/>
  <c r="AP45" i="50"/>
  <c r="AP44" i="50"/>
  <c r="AP43" i="50"/>
  <c r="AP42" i="50"/>
  <c r="AP41" i="50"/>
  <c r="AP40" i="50"/>
  <c r="AP39" i="50"/>
  <c r="AP38" i="50"/>
  <c r="AP37" i="50"/>
  <c r="AP36" i="50"/>
  <c r="AP35" i="50"/>
  <c r="AP34" i="50"/>
  <c r="AP33" i="50"/>
  <c r="AP32" i="50"/>
  <c r="AP31" i="50"/>
  <c r="AP30" i="50"/>
  <c r="AP29" i="50"/>
  <c r="AP28" i="50"/>
  <c r="AP27" i="50"/>
  <c r="AP26" i="50"/>
  <c r="AP25" i="50"/>
  <c r="AP24" i="50"/>
  <c r="AP23" i="50"/>
  <c r="AP22" i="50"/>
  <c r="AP21" i="50"/>
  <c r="AP20" i="50"/>
  <c r="AP16" i="50"/>
  <c r="AQ111" i="50"/>
  <c r="AO111" i="50"/>
  <c r="AN101" i="50"/>
  <c r="AN100" i="50"/>
  <c r="AN99" i="50"/>
  <c r="AN98" i="50"/>
  <c r="AN97" i="50"/>
  <c r="AN95" i="50"/>
  <c r="AN94" i="50"/>
  <c r="AN93" i="50"/>
  <c r="AN92" i="50"/>
  <c r="AN91" i="50"/>
  <c r="AN90" i="50"/>
  <c r="AN89" i="50"/>
  <c r="AN88" i="50"/>
  <c r="AN87" i="50"/>
  <c r="AN86" i="50"/>
  <c r="AN85" i="50"/>
  <c r="AN84" i="50"/>
  <c r="AN83" i="50"/>
  <c r="AN82" i="50"/>
  <c r="AN81" i="50"/>
  <c r="AN80" i="50"/>
  <c r="AN79" i="50"/>
  <c r="AN78" i="50"/>
  <c r="AN77" i="50"/>
  <c r="AN76" i="50"/>
  <c r="AN75" i="50"/>
  <c r="AN74" i="50"/>
  <c r="AN72" i="50"/>
  <c r="AN71" i="50"/>
  <c r="AN70" i="50"/>
  <c r="AN69" i="50"/>
  <c r="AN68" i="50"/>
  <c r="AN67" i="50"/>
  <c r="AN66" i="50"/>
  <c r="AN65" i="50"/>
  <c r="AN62" i="50"/>
  <c r="AN61" i="50"/>
  <c r="AN60" i="50"/>
  <c r="AN59" i="50"/>
  <c r="AN58" i="50"/>
  <c r="AN57" i="50"/>
  <c r="AN56" i="50"/>
  <c r="AN55" i="50"/>
  <c r="AN54" i="50"/>
  <c r="AN53" i="50"/>
  <c r="AN52" i="50"/>
  <c r="AN51" i="50"/>
  <c r="AN50" i="50"/>
  <c r="AN49" i="50"/>
  <c r="AN48" i="50"/>
  <c r="AN47" i="50"/>
  <c r="AN46" i="50"/>
  <c r="AN45" i="50"/>
  <c r="AN44" i="50"/>
  <c r="AN43" i="50"/>
  <c r="AN42" i="50"/>
  <c r="AN41" i="50"/>
  <c r="AN40" i="50"/>
  <c r="AN39" i="50"/>
  <c r="AN38" i="50"/>
  <c r="AN37" i="50"/>
  <c r="AN36" i="50"/>
  <c r="AN35" i="50"/>
  <c r="AN34" i="50"/>
  <c r="AN33" i="50"/>
  <c r="AN32" i="50"/>
  <c r="AN31" i="50"/>
  <c r="AN30" i="50"/>
  <c r="AN29" i="50"/>
  <c r="AN28" i="50"/>
  <c r="AN27" i="50"/>
  <c r="AN26" i="50"/>
  <c r="AN25" i="50"/>
  <c r="AN24" i="50"/>
  <c r="AN23" i="50"/>
  <c r="AN22" i="50"/>
  <c r="AN21" i="50"/>
  <c r="AN20" i="50"/>
  <c r="D7" i="47" l="1"/>
  <c r="BF10" i="50"/>
  <c r="D19" i="47"/>
  <c r="D59" i="47" s="1"/>
  <c r="BF60" i="50"/>
  <c r="BF62" i="50" s="1"/>
  <c r="D64" i="47"/>
  <c r="BF72" i="50"/>
  <c r="D73" i="47"/>
  <c r="D93" i="47" s="1"/>
  <c r="BF94" i="50"/>
  <c r="D61" i="47"/>
  <c r="AM111" i="50"/>
  <c r="AN16" i="50"/>
  <c r="Q9" i="53"/>
  <c r="P9" i="53"/>
  <c r="R9" i="53" s="1"/>
  <c r="H121" i="53"/>
  <c r="H119" i="53"/>
  <c r="H117" i="53"/>
  <c r="H115" i="53"/>
  <c r="F121" i="53"/>
  <c r="F119" i="53"/>
  <c r="F117" i="53"/>
  <c r="F115" i="53"/>
  <c r="D121" i="53"/>
  <c r="D119" i="53"/>
  <c r="D117" i="53"/>
  <c r="D115" i="53"/>
  <c r="H111" i="53"/>
  <c r="F111" i="53"/>
  <c r="D111" i="53"/>
  <c r="L110" i="53"/>
  <c r="Q110" i="53" s="1"/>
  <c r="J110" i="53"/>
  <c r="L109" i="53"/>
  <c r="Q109" i="53" s="1"/>
  <c r="J109" i="53"/>
  <c r="L106" i="53"/>
  <c r="J106" i="53"/>
  <c r="P106" i="53" s="1"/>
  <c r="L105" i="53"/>
  <c r="Q105" i="53" s="1"/>
  <c r="J105" i="53"/>
  <c r="L104" i="53"/>
  <c r="Q104" i="53" s="1"/>
  <c r="J104" i="53"/>
  <c r="L99" i="53"/>
  <c r="J99" i="53"/>
  <c r="L98" i="53"/>
  <c r="J98" i="53"/>
  <c r="L97" i="53"/>
  <c r="J97" i="53"/>
  <c r="L93" i="53"/>
  <c r="J93" i="53"/>
  <c r="L92" i="53"/>
  <c r="J92" i="53"/>
  <c r="L91" i="53"/>
  <c r="J91" i="53"/>
  <c r="L90" i="53"/>
  <c r="J90" i="53"/>
  <c r="L89" i="53"/>
  <c r="J89" i="53"/>
  <c r="L88" i="53"/>
  <c r="J88" i="53"/>
  <c r="L87" i="53"/>
  <c r="J87" i="53"/>
  <c r="L86" i="53"/>
  <c r="J86" i="53"/>
  <c r="L85" i="53"/>
  <c r="J85" i="53"/>
  <c r="L84" i="53"/>
  <c r="J84" i="53"/>
  <c r="L83" i="53"/>
  <c r="J83" i="53"/>
  <c r="L82" i="53"/>
  <c r="J82" i="53"/>
  <c r="L81" i="53"/>
  <c r="J81" i="53"/>
  <c r="L80" i="53"/>
  <c r="J80" i="53"/>
  <c r="L79" i="53"/>
  <c r="J79" i="53"/>
  <c r="L78" i="53"/>
  <c r="J78" i="53"/>
  <c r="L77" i="53"/>
  <c r="J77" i="53"/>
  <c r="L76" i="53"/>
  <c r="J76" i="53"/>
  <c r="L75" i="53"/>
  <c r="J75" i="53"/>
  <c r="L74" i="53"/>
  <c r="J74" i="53"/>
  <c r="L71" i="53"/>
  <c r="J71" i="53"/>
  <c r="L70" i="53"/>
  <c r="J70" i="53"/>
  <c r="L69" i="53"/>
  <c r="J69" i="53"/>
  <c r="L68" i="53"/>
  <c r="J68" i="53"/>
  <c r="L67" i="53"/>
  <c r="J67" i="53"/>
  <c r="L66" i="53"/>
  <c r="J66" i="53"/>
  <c r="L65" i="53"/>
  <c r="J65" i="53"/>
  <c r="L61" i="53"/>
  <c r="J61" i="53"/>
  <c r="L59" i="53"/>
  <c r="J59" i="53"/>
  <c r="L58" i="53"/>
  <c r="J58" i="53"/>
  <c r="L57" i="53"/>
  <c r="J57" i="53"/>
  <c r="L56" i="53"/>
  <c r="J56" i="53"/>
  <c r="L55" i="53"/>
  <c r="J55" i="53"/>
  <c r="L54" i="53"/>
  <c r="J54" i="53"/>
  <c r="L53" i="53"/>
  <c r="J53" i="53"/>
  <c r="L52" i="53"/>
  <c r="J52" i="53"/>
  <c r="L51" i="53"/>
  <c r="J51" i="53"/>
  <c r="L50" i="53"/>
  <c r="J50" i="53"/>
  <c r="L49" i="53"/>
  <c r="J49" i="53"/>
  <c r="L48" i="53"/>
  <c r="J48" i="53"/>
  <c r="L47" i="53"/>
  <c r="J47" i="53"/>
  <c r="L46" i="53"/>
  <c r="J46" i="53"/>
  <c r="L45" i="53"/>
  <c r="J45" i="53"/>
  <c r="L44" i="53"/>
  <c r="J44" i="53"/>
  <c r="L43" i="53"/>
  <c r="J43" i="53"/>
  <c r="L42" i="53"/>
  <c r="J42" i="53"/>
  <c r="L41" i="53"/>
  <c r="J41" i="53"/>
  <c r="L40" i="53"/>
  <c r="J40" i="53"/>
  <c r="L39" i="53"/>
  <c r="J39" i="53"/>
  <c r="L38" i="53"/>
  <c r="J38" i="53"/>
  <c r="L37" i="53"/>
  <c r="J37" i="53"/>
  <c r="L36" i="53"/>
  <c r="J36" i="53"/>
  <c r="L35" i="53"/>
  <c r="J35" i="53"/>
  <c r="L34" i="53"/>
  <c r="J34" i="53"/>
  <c r="L33" i="53"/>
  <c r="J33" i="53"/>
  <c r="L32" i="53"/>
  <c r="J32" i="53"/>
  <c r="L31" i="53"/>
  <c r="J31" i="53"/>
  <c r="L30" i="53"/>
  <c r="J30" i="53"/>
  <c r="L29" i="53"/>
  <c r="J29" i="53"/>
  <c r="L28" i="53"/>
  <c r="J28" i="53"/>
  <c r="L27" i="53"/>
  <c r="J27" i="53"/>
  <c r="L26" i="53"/>
  <c r="J26" i="53"/>
  <c r="L25" i="53"/>
  <c r="J25" i="53"/>
  <c r="L24" i="53"/>
  <c r="J24" i="53"/>
  <c r="L23" i="53"/>
  <c r="J23" i="53"/>
  <c r="L22" i="53"/>
  <c r="J22" i="53"/>
  <c r="L21" i="53"/>
  <c r="J21" i="53"/>
  <c r="L20" i="53"/>
  <c r="J20" i="53"/>
  <c r="J12" i="53"/>
  <c r="P12" i="53" s="1"/>
  <c r="L12" i="53"/>
  <c r="Q12" i="53" s="1"/>
  <c r="N12" i="53"/>
  <c r="J13" i="53"/>
  <c r="L13" i="53"/>
  <c r="Q13" i="53" s="1"/>
  <c r="J14" i="53"/>
  <c r="L14" i="53"/>
  <c r="Q14" i="53" s="1"/>
  <c r="J15" i="53"/>
  <c r="P15" i="53" s="1"/>
  <c r="L15" i="53"/>
  <c r="Q15" i="53" s="1"/>
  <c r="R15" i="53" s="1"/>
  <c r="N15" i="53"/>
  <c r="L11" i="53"/>
  <c r="Q11" i="53" s="1"/>
  <c r="J11" i="53"/>
  <c r="L8" i="53"/>
  <c r="J8" i="53"/>
  <c r="Q110" i="52"/>
  <c r="P110" i="52"/>
  <c r="R110" i="52" s="1"/>
  <c r="Q109" i="52"/>
  <c r="P109" i="52"/>
  <c r="R109" i="52" s="1"/>
  <c r="Q106" i="52"/>
  <c r="P106" i="52"/>
  <c r="Q105" i="52"/>
  <c r="P105" i="52"/>
  <c r="Q104" i="52"/>
  <c r="P104" i="52"/>
  <c r="Q101" i="52"/>
  <c r="P101" i="52"/>
  <c r="Q100" i="52"/>
  <c r="P100" i="52"/>
  <c r="Q99" i="52"/>
  <c r="P99" i="52"/>
  <c r="Q98" i="52"/>
  <c r="P98" i="52"/>
  <c r="Q97" i="52"/>
  <c r="P97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R90" i="52" s="1"/>
  <c r="Q89" i="52"/>
  <c r="P89" i="52"/>
  <c r="Q88" i="52"/>
  <c r="P88" i="52"/>
  <c r="Q87" i="52"/>
  <c r="P87" i="52"/>
  <c r="Q86" i="52"/>
  <c r="P86" i="52"/>
  <c r="R86" i="52" s="1"/>
  <c r="Q85" i="52"/>
  <c r="P85" i="52"/>
  <c r="Q84" i="52"/>
  <c r="P84" i="52"/>
  <c r="Q83" i="52"/>
  <c r="P83" i="52"/>
  <c r="Q82" i="52"/>
  <c r="P82" i="52"/>
  <c r="R82" i="52" s="1"/>
  <c r="Q81" i="52"/>
  <c r="P81" i="52"/>
  <c r="Q80" i="52"/>
  <c r="P80" i="52"/>
  <c r="Q79" i="52"/>
  <c r="P79" i="52"/>
  <c r="Q78" i="52"/>
  <c r="P78" i="52"/>
  <c r="R78" i="52" s="1"/>
  <c r="Q77" i="52"/>
  <c r="P77" i="52"/>
  <c r="Q76" i="52"/>
  <c r="P76" i="52"/>
  <c r="R76" i="52" s="1"/>
  <c r="Q75" i="52"/>
  <c r="P75" i="52"/>
  <c r="Q74" i="52"/>
  <c r="P74" i="52"/>
  <c r="R74" i="52" s="1"/>
  <c r="Q72" i="52"/>
  <c r="P72" i="52"/>
  <c r="Q71" i="52"/>
  <c r="P71" i="52"/>
  <c r="Q70" i="52"/>
  <c r="P70" i="52"/>
  <c r="Q69" i="52"/>
  <c r="P69" i="52"/>
  <c r="R69" i="52" s="1"/>
  <c r="Q68" i="52"/>
  <c r="P68" i="52"/>
  <c r="Q67" i="52"/>
  <c r="P67" i="52"/>
  <c r="Q66" i="52"/>
  <c r="P66" i="52"/>
  <c r="Q65" i="52"/>
  <c r="P65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R55" i="52" s="1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R35" i="52" s="1"/>
  <c r="Q34" i="52"/>
  <c r="P34" i="52"/>
  <c r="R34" i="52" s="1"/>
  <c r="Q33" i="52"/>
  <c r="P33" i="52"/>
  <c r="Q32" i="52"/>
  <c r="P32" i="52"/>
  <c r="Q31" i="52"/>
  <c r="P31" i="52"/>
  <c r="R31" i="52" s="1"/>
  <c r="Q30" i="52"/>
  <c r="P30" i="52"/>
  <c r="Q29" i="52"/>
  <c r="P29" i="52"/>
  <c r="R29" i="52" s="1"/>
  <c r="Q28" i="52"/>
  <c r="P28" i="52"/>
  <c r="Q27" i="52"/>
  <c r="P27" i="52"/>
  <c r="Q26" i="52"/>
  <c r="P26" i="52"/>
  <c r="Q25" i="52"/>
  <c r="P25" i="52"/>
  <c r="Q24" i="52"/>
  <c r="P24" i="52"/>
  <c r="Q23" i="52"/>
  <c r="P23" i="52"/>
  <c r="R23" i="52" s="1"/>
  <c r="Q22" i="52"/>
  <c r="P22" i="52"/>
  <c r="R22" i="52" s="1"/>
  <c r="Q21" i="52"/>
  <c r="P21" i="52"/>
  <c r="R21" i="52" s="1"/>
  <c r="Q20" i="52"/>
  <c r="P20" i="52"/>
  <c r="R20" i="52" s="1"/>
  <c r="Q16" i="52"/>
  <c r="Q113" i="52" s="1"/>
  <c r="P16" i="52"/>
  <c r="P117" i="52" s="1"/>
  <c r="Q15" i="52"/>
  <c r="P15" i="52"/>
  <c r="R15" i="52" s="1"/>
  <c r="Q14" i="52"/>
  <c r="P14" i="52"/>
  <c r="R14" i="52" s="1"/>
  <c r="Q13" i="52"/>
  <c r="P13" i="52"/>
  <c r="Q12" i="52"/>
  <c r="P12" i="52"/>
  <c r="Q11" i="52"/>
  <c r="P11" i="52"/>
  <c r="Q10" i="52"/>
  <c r="Q111" i="52" s="1"/>
  <c r="P10" i="52"/>
  <c r="P111" i="52" s="1"/>
  <c r="Q9" i="52"/>
  <c r="P9" i="52"/>
  <c r="Q8" i="52"/>
  <c r="P8" i="52"/>
  <c r="R8" i="52" s="1"/>
  <c r="R52" i="52" l="1"/>
  <c r="P8" i="53"/>
  <c r="N8" i="53"/>
  <c r="N10" i="53" s="1"/>
  <c r="J10" i="53"/>
  <c r="Q8" i="53"/>
  <c r="Q10" i="53" s="1"/>
  <c r="Q111" i="53" s="1"/>
  <c r="L10" i="53"/>
  <c r="P11" i="53"/>
  <c r="R11" i="53" s="1"/>
  <c r="N11" i="53"/>
  <c r="N14" i="53"/>
  <c r="P14" i="53"/>
  <c r="R14" i="53" s="1"/>
  <c r="N13" i="53"/>
  <c r="P13" i="53"/>
  <c r="R13" i="53" s="1"/>
  <c r="R12" i="53"/>
  <c r="P20" i="53"/>
  <c r="K20" i="53"/>
  <c r="J60" i="53"/>
  <c r="N20" i="53"/>
  <c r="Q20" i="53"/>
  <c r="M20" i="53"/>
  <c r="L60" i="53"/>
  <c r="P21" i="53"/>
  <c r="K21" i="53"/>
  <c r="N21" i="53"/>
  <c r="Q21" i="53"/>
  <c r="M21" i="53"/>
  <c r="N22" i="53"/>
  <c r="P22" i="53"/>
  <c r="K22" i="53"/>
  <c r="Q22" i="53"/>
  <c r="M22" i="53"/>
  <c r="N23" i="53"/>
  <c r="P23" i="53"/>
  <c r="K23" i="53"/>
  <c r="Q23" i="53"/>
  <c r="M23" i="53"/>
  <c r="P24" i="53"/>
  <c r="K24" i="53"/>
  <c r="N24" i="53"/>
  <c r="Q24" i="53"/>
  <c r="M24" i="53"/>
  <c r="P25" i="53"/>
  <c r="K25" i="53"/>
  <c r="N25" i="53"/>
  <c r="Q25" i="53"/>
  <c r="M25" i="53"/>
  <c r="N26" i="53"/>
  <c r="P26" i="53"/>
  <c r="K26" i="53"/>
  <c r="Q26" i="53"/>
  <c r="R26" i="53" s="1"/>
  <c r="M26" i="53"/>
  <c r="P27" i="53"/>
  <c r="K27" i="53"/>
  <c r="N27" i="53"/>
  <c r="Q27" i="53"/>
  <c r="M27" i="53"/>
  <c r="P28" i="53"/>
  <c r="K28" i="53"/>
  <c r="N28" i="53"/>
  <c r="Q28" i="53"/>
  <c r="M28" i="53"/>
  <c r="P29" i="53"/>
  <c r="K29" i="53"/>
  <c r="N29" i="53"/>
  <c r="Q29" i="53"/>
  <c r="M29" i="53"/>
  <c r="N30" i="53"/>
  <c r="P30" i="53"/>
  <c r="K30" i="53"/>
  <c r="Q30" i="53"/>
  <c r="M30" i="53"/>
  <c r="N31" i="53"/>
  <c r="P31" i="53"/>
  <c r="K31" i="53"/>
  <c r="Q31" i="53"/>
  <c r="M31" i="53"/>
  <c r="P32" i="53"/>
  <c r="K32" i="53"/>
  <c r="N32" i="53"/>
  <c r="Q32" i="53"/>
  <c r="M32" i="53"/>
  <c r="P33" i="53"/>
  <c r="K33" i="53"/>
  <c r="N33" i="53"/>
  <c r="Q33" i="53"/>
  <c r="R33" i="53" s="1"/>
  <c r="M33" i="53"/>
  <c r="P34" i="53"/>
  <c r="K34" i="53"/>
  <c r="N34" i="53"/>
  <c r="Q34" i="53"/>
  <c r="R34" i="53" s="1"/>
  <c r="M34" i="53"/>
  <c r="P35" i="53"/>
  <c r="K35" i="53"/>
  <c r="N35" i="53"/>
  <c r="Q35" i="53"/>
  <c r="M35" i="53"/>
  <c r="P36" i="53"/>
  <c r="K36" i="53"/>
  <c r="N36" i="53"/>
  <c r="Q36" i="53"/>
  <c r="M36" i="53"/>
  <c r="N37" i="53"/>
  <c r="P37" i="53"/>
  <c r="K37" i="53"/>
  <c r="Q37" i="53"/>
  <c r="M37" i="53"/>
  <c r="N38" i="53"/>
  <c r="P38" i="53"/>
  <c r="K38" i="53"/>
  <c r="Q38" i="53"/>
  <c r="M38" i="53"/>
  <c r="N39" i="53"/>
  <c r="P39" i="53"/>
  <c r="K39" i="53"/>
  <c r="Q39" i="53"/>
  <c r="M39" i="53"/>
  <c r="P40" i="53"/>
  <c r="K40" i="53"/>
  <c r="N40" i="53"/>
  <c r="Q40" i="53"/>
  <c r="M40" i="53"/>
  <c r="P41" i="53"/>
  <c r="K41" i="53"/>
  <c r="N41" i="53"/>
  <c r="Q41" i="53"/>
  <c r="R41" i="53" s="1"/>
  <c r="M41" i="53"/>
  <c r="P42" i="53"/>
  <c r="K42" i="53"/>
  <c r="N42" i="53"/>
  <c r="Q42" i="53"/>
  <c r="R42" i="53" s="1"/>
  <c r="M42" i="53"/>
  <c r="P43" i="53"/>
  <c r="K43" i="53"/>
  <c r="N43" i="53"/>
  <c r="Q43" i="53"/>
  <c r="M43" i="53"/>
  <c r="P44" i="53"/>
  <c r="K44" i="53"/>
  <c r="N44" i="53"/>
  <c r="Q44" i="53"/>
  <c r="M44" i="53"/>
  <c r="N45" i="53"/>
  <c r="P45" i="53"/>
  <c r="K45" i="53"/>
  <c r="Q45" i="53"/>
  <c r="M45" i="53"/>
  <c r="N46" i="53"/>
  <c r="P46" i="53"/>
  <c r="K46" i="53"/>
  <c r="Q46" i="53"/>
  <c r="M46" i="53"/>
  <c r="N47" i="53"/>
  <c r="P47" i="53"/>
  <c r="K47" i="53"/>
  <c r="Q47" i="53"/>
  <c r="M47" i="53"/>
  <c r="P48" i="53"/>
  <c r="K48" i="53"/>
  <c r="N48" i="53"/>
  <c r="Q48" i="53"/>
  <c r="M48" i="53"/>
  <c r="P49" i="53"/>
  <c r="K49" i="53"/>
  <c r="N49" i="53"/>
  <c r="Q49" i="53"/>
  <c r="R49" i="53" s="1"/>
  <c r="M49" i="53"/>
  <c r="P50" i="53"/>
  <c r="K50" i="53"/>
  <c r="N50" i="53"/>
  <c r="Q50" i="53"/>
  <c r="R50" i="53" s="1"/>
  <c r="M50" i="53"/>
  <c r="P51" i="53"/>
  <c r="K51" i="53"/>
  <c r="N51" i="53"/>
  <c r="Q51" i="53"/>
  <c r="M51" i="53"/>
  <c r="P52" i="53"/>
  <c r="K52" i="53"/>
  <c r="N52" i="53"/>
  <c r="Q52" i="53"/>
  <c r="M52" i="53"/>
  <c r="N53" i="53"/>
  <c r="P53" i="53"/>
  <c r="K53" i="53"/>
  <c r="Q53" i="53"/>
  <c r="M53" i="53"/>
  <c r="N54" i="53"/>
  <c r="P54" i="53"/>
  <c r="K54" i="53"/>
  <c r="Q54" i="53"/>
  <c r="M54" i="53"/>
  <c r="N55" i="53"/>
  <c r="P55" i="53"/>
  <c r="K55" i="53"/>
  <c r="Q55" i="53"/>
  <c r="M55" i="53"/>
  <c r="P56" i="53"/>
  <c r="K56" i="53"/>
  <c r="N56" i="53"/>
  <c r="Q56" i="53"/>
  <c r="M56" i="53"/>
  <c r="P57" i="53"/>
  <c r="K57" i="53"/>
  <c r="N57" i="53"/>
  <c r="Q57" i="53"/>
  <c r="R57" i="53" s="1"/>
  <c r="M57" i="53"/>
  <c r="P58" i="53"/>
  <c r="K58" i="53"/>
  <c r="N58" i="53"/>
  <c r="Q58" i="53"/>
  <c r="R58" i="53" s="1"/>
  <c r="M58" i="53"/>
  <c r="P59" i="53"/>
  <c r="K59" i="53"/>
  <c r="N59" i="53"/>
  <c r="Q59" i="53"/>
  <c r="M59" i="53"/>
  <c r="N61" i="53"/>
  <c r="P61" i="53"/>
  <c r="K61" i="53"/>
  <c r="Q61" i="53"/>
  <c r="M61" i="53"/>
  <c r="P65" i="53"/>
  <c r="K65" i="53"/>
  <c r="J72" i="53"/>
  <c r="N65" i="53"/>
  <c r="Q65" i="53"/>
  <c r="M65" i="53"/>
  <c r="L72" i="53"/>
  <c r="N66" i="53"/>
  <c r="P66" i="53"/>
  <c r="K66" i="53"/>
  <c r="Q66" i="53"/>
  <c r="M66" i="53"/>
  <c r="P67" i="53"/>
  <c r="K67" i="53"/>
  <c r="N67" i="53"/>
  <c r="Q67" i="53"/>
  <c r="R67" i="53" s="1"/>
  <c r="M67" i="53"/>
  <c r="N68" i="53"/>
  <c r="P68" i="53"/>
  <c r="K68" i="53"/>
  <c r="Q68" i="53"/>
  <c r="R68" i="53" s="1"/>
  <c r="M68" i="53"/>
  <c r="N69" i="53"/>
  <c r="P69" i="53"/>
  <c r="K69" i="53"/>
  <c r="Q69" i="53"/>
  <c r="M69" i="53"/>
  <c r="P70" i="53"/>
  <c r="K70" i="53"/>
  <c r="N70" i="53"/>
  <c r="Q70" i="53"/>
  <c r="M70" i="53"/>
  <c r="N71" i="53"/>
  <c r="P71" i="53"/>
  <c r="K71" i="53"/>
  <c r="Q71" i="53"/>
  <c r="M71" i="53"/>
  <c r="N74" i="53"/>
  <c r="P74" i="53"/>
  <c r="K74" i="53"/>
  <c r="J94" i="53"/>
  <c r="Q74" i="53"/>
  <c r="M74" i="53"/>
  <c r="L94" i="53"/>
  <c r="N75" i="53"/>
  <c r="P75" i="53"/>
  <c r="K75" i="53"/>
  <c r="Q75" i="53"/>
  <c r="M75" i="53"/>
  <c r="P76" i="53"/>
  <c r="K76" i="53"/>
  <c r="N76" i="53"/>
  <c r="Q76" i="53"/>
  <c r="R76" i="53" s="1"/>
  <c r="M76" i="53"/>
  <c r="P77" i="53"/>
  <c r="K77" i="53"/>
  <c r="N77" i="53"/>
  <c r="Q77" i="53"/>
  <c r="R77" i="53" s="1"/>
  <c r="M77" i="53"/>
  <c r="N78" i="53"/>
  <c r="P78" i="53"/>
  <c r="K78" i="53"/>
  <c r="Q78" i="53"/>
  <c r="M78" i="53"/>
  <c r="N79" i="53"/>
  <c r="P79" i="53"/>
  <c r="K79" i="53"/>
  <c r="Q79" i="53"/>
  <c r="M79" i="53"/>
  <c r="P80" i="53"/>
  <c r="K80" i="53"/>
  <c r="N80" i="53"/>
  <c r="Q80" i="53"/>
  <c r="M80" i="53"/>
  <c r="P81" i="53"/>
  <c r="K81" i="53"/>
  <c r="N81" i="53"/>
  <c r="Q81" i="53"/>
  <c r="M81" i="53"/>
  <c r="N82" i="53"/>
  <c r="P82" i="53"/>
  <c r="K82" i="53"/>
  <c r="Q82" i="53"/>
  <c r="M82" i="53"/>
  <c r="N83" i="53"/>
  <c r="P83" i="53"/>
  <c r="K83" i="53"/>
  <c r="Q83" i="53"/>
  <c r="M83" i="53"/>
  <c r="P84" i="53"/>
  <c r="K84" i="53"/>
  <c r="N84" i="53"/>
  <c r="Q84" i="53"/>
  <c r="M84" i="53"/>
  <c r="P85" i="53"/>
  <c r="K85" i="53"/>
  <c r="N85" i="53"/>
  <c r="Q85" i="53"/>
  <c r="R85" i="53" s="1"/>
  <c r="M85" i="53"/>
  <c r="N86" i="53"/>
  <c r="P86" i="53"/>
  <c r="K86" i="53"/>
  <c r="Q86" i="53"/>
  <c r="M86" i="53"/>
  <c r="N87" i="53"/>
  <c r="P87" i="53"/>
  <c r="K87" i="53"/>
  <c r="Q87" i="53"/>
  <c r="M87" i="53"/>
  <c r="P88" i="53"/>
  <c r="K88" i="53"/>
  <c r="N88" i="53"/>
  <c r="Q88" i="53"/>
  <c r="M88" i="53"/>
  <c r="P89" i="53"/>
  <c r="K89" i="53"/>
  <c r="N89" i="53"/>
  <c r="Q89" i="53"/>
  <c r="M89" i="53"/>
  <c r="N90" i="53"/>
  <c r="P90" i="53"/>
  <c r="K90" i="53"/>
  <c r="Q90" i="53"/>
  <c r="M90" i="53"/>
  <c r="N91" i="53"/>
  <c r="P91" i="53"/>
  <c r="K91" i="53"/>
  <c r="Q91" i="53"/>
  <c r="M91" i="53"/>
  <c r="P92" i="53"/>
  <c r="K92" i="53"/>
  <c r="N92" i="53"/>
  <c r="Q92" i="53"/>
  <c r="M92" i="53"/>
  <c r="P93" i="53"/>
  <c r="K93" i="53"/>
  <c r="N93" i="53"/>
  <c r="Q93" i="53"/>
  <c r="R93" i="53" s="1"/>
  <c r="M93" i="53"/>
  <c r="N97" i="53"/>
  <c r="P97" i="53"/>
  <c r="K97" i="53"/>
  <c r="Q97" i="53"/>
  <c r="M97" i="53"/>
  <c r="P98" i="53"/>
  <c r="K98" i="53"/>
  <c r="N98" i="53"/>
  <c r="Q98" i="53"/>
  <c r="M98" i="53"/>
  <c r="N99" i="53"/>
  <c r="P99" i="53"/>
  <c r="K99" i="53"/>
  <c r="Q99" i="53"/>
  <c r="M99" i="53"/>
  <c r="P104" i="53"/>
  <c r="N104" i="53"/>
  <c r="R104" i="53"/>
  <c r="N105" i="53"/>
  <c r="P105" i="53"/>
  <c r="R105" i="53" s="1"/>
  <c r="N106" i="53"/>
  <c r="Q106" i="53"/>
  <c r="R106" i="53" s="1"/>
  <c r="N109" i="53"/>
  <c r="P109" i="53"/>
  <c r="R109" i="53" s="1"/>
  <c r="N110" i="53"/>
  <c r="P110" i="53"/>
  <c r="R110" i="53" s="1"/>
  <c r="BF95" i="50"/>
  <c r="D71" i="47"/>
  <c r="D94" i="47" s="1"/>
  <c r="D99" i="47" s="1"/>
  <c r="D9" i="47"/>
  <c r="D15" i="47" s="1"/>
  <c r="BF111" i="50"/>
  <c r="BF16" i="50"/>
  <c r="Q16" i="53"/>
  <c r="R75" i="53"/>
  <c r="R105" i="52"/>
  <c r="R13" i="52"/>
  <c r="R24" i="52"/>
  <c r="R28" i="52"/>
  <c r="R60" i="52"/>
  <c r="R66" i="52"/>
  <c r="R70" i="52"/>
  <c r="R79" i="52"/>
  <c r="R91" i="52"/>
  <c r="R95" i="52"/>
  <c r="R106" i="52"/>
  <c r="R59" i="52"/>
  <c r="R46" i="52"/>
  <c r="R81" i="52"/>
  <c r="R93" i="52"/>
  <c r="R104" i="52"/>
  <c r="R36" i="52"/>
  <c r="R44" i="52"/>
  <c r="R48" i="52"/>
  <c r="R84" i="52"/>
  <c r="R88" i="52"/>
  <c r="Q117" i="52"/>
  <c r="R26" i="52"/>
  <c r="R37" i="52"/>
  <c r="R41" i="52"/>
  <c r="R56" i="52"/>
  <c r="R65" i="52"/>
  <c r="R85" i="52"/>
  <c r="R97" i="52"/>
  <c r="R27" i="52"/>
  <c r="R9" i="52"/>
  <c r="R54" i="52"/>
  <c r="R39" i="52"/>
  <c r="R43" i="52"/>
  <c r="R47" i="52"/>
  <c r="R51" i="52"/>
  <c r="R58" i="52"/>
  <c r="R67" i="52"/>
  <c r="R87" i="52"/>
  <c r="R99" i="52"/>
  <c r="R16" i="52"/>
  <c r="R33" i="52"/>
  <c r="R50" i="52"/>
  <c r="R53" i="52"/>
  <c r="P121" i="52"/>
  <c r="R83" i="52"/>
  <c r="R101" i="52"/>
  <c r="R12" i="52"/>
  <c r="R30" i="52"/>
  <c r="R40" i="52"/>
  <c r="R57" i="52"/>
  <c r="Q121" i="52"/>
  <c r="R77" i="52"/>
  <c r="R80" i="52"/>
  <c r="P119" i="52"/>
  <c r="R98" i="52"/>
  <c r="Q115" i="52"/>
  <c r="Q119" i="52"/>
  <c r="R61" i="52"/>
  <c r="R94" i="52"/>
  <c r="R11" i="52"/>
  <c r="R38" i="52"/>
  <c r="R25" i="52"/>
  <c r="R42" i="52"/>
  <c r="R45" i="52"/>
  <c r="R62" i="52"/>
  <c r="R75" i="52"/>
  <c r="R92" i="52"/>
  <c r="R32" i="52"/>
  <c r="R49" i="52"/>
  <c r="R68" i="52"/>
  <c r="R71" i="52"/>
  <c r="R89" i="52"/>
  <c r="R100" i="52"/>
  <c r="P113" i="52"/>
  <c r="R10" i="52"/>
  <c r="R111" i="52" s="1"/>
  <c r="P115" i="52"/>
  <c r="R72" i="52"/>
  <c r="BF101" i="50" l="1"/>
  <c r="BF119" i="50"/>
  <c r="BF148" i="50" s="1"/>
  <c r="BF121" i="50"/>
  <c r="BF156" i="50" s="1"/>
  <c r="BF117" i="50"/>
  <c r="BF140" i="50" s="1"/>
  <c r="D100" i="47"/>
  <c r="R99" i="53"/>
  <c r="O99" i="53"/>
  <c r="O98" i="53"/>
  <c r="R98" i="53"/>
  <c r="R97" i="53"/>
  <c r="O97" i="53"/>
  <c r="O93" i="53"/>
  <c r="O92" i="53"/>
  <c r="R92" i="53"/>
  <c r="R91" i="53"/>
  <c r="O91" i="53"/>
  <c r="R90" i="53"/>
  <c r="O90" i="53"/>
  <c r="O89" i="53"/>
  <c r="R89" i="53"/>
  <c r="O88" i="53"/>
  <c r="R88" i="53"/>
  <c r="R87" i="53"/>
  <c r="O87" i="53"/>
  <c r="R86" i="53"/>
  <c r="O86" i="53"/>
  <c r="O85" i="53"/>
  <c r="O84" i="53"/>
  <c r="R84" i="53"/>
  <c r="R83" i="53"/>
  <c r="O83" i="53"/>
  <c r="R82" i="53"/>
  <c r="O82" i="53"/>
  <c r="O81" i="53"/>
  <c r="R81" i="53"/>
  <c r="O80" i="53"/>
  <c r="R80" i="53"/>
  <c r="R79" i="53"/>
  <c r="O79" i="53"/>
  <c r="R78" i="53"/>
  <c r="O78" i="53"/>
  <c r="O77" i="53"/>
  <c r="O76" i="53"/>
  <c r="P94" i="53"/>
  <c r="O75" i="53"/>
  <c r="M94" i="53"/>
  <c r="Q94" i="53"/>
  <c r="K94" i="53"/>
  <c r="R74" i="53"/>
  <c r="R94" i="53" s="1"/>
  <c r="O74" i="53"/>
  <c r="N94" i="53"/>
  <c r="R71" i="53"/>
  <c r="O71" i="53"/>
  <c r="O70" i="53"/>
  <c r="R70" i="53"/>
  <c r="R69" i="53"/>
  <c r="O69" i="53"/>
  <c r="O68" i="53"/>
  <c r="O67" i="53"/>
  <c r="R66" i="53"/>
  <c r="O66" i="53"/>
  <c r="M72" i="53"/>
  <c r="L95" i="53"/>
  <c r="M95" i="53" s="1"/>
  <c r="Q72" i="53"/>
  <c r="Q95" i="53" s="1"/>
  <c r="O65" i="53"/>
  <c r="N72" i="53"/>
  <c r="K72" i="53"/>
  <c r="J95" i="53"/>
  <c r="K95" i="53" s="1"/>
  <c r="P72" i="53"/>
  <c r="R65" i="53"/>
  <c r="R61" i="53"/>
  <c r="O61" i="53"/>
  <c r="O59" i="53"/>
  <c r="R59" i="53"/>
  <c r="O58" i="53"/>
  <c r="O57" i="53"/>
  <c r="O56" i="53"/>
  <c r="R56" i="53"/>
  <c r="R55" i="53"/>
  <c r="O55" i="53"/>
  <c r="R54" i="53"/>
  <c r="O54" i="53"/>
  <c r="R53" i="53"/>
  <c r="O53" i="53"/>
  <c r="O52" i="53"/>
  <c r="R52" i="53"/>
  <c r="O51" i="53"/>
  <c r="R51" i="53"/>
  <c r="O50" i="53"/>
  <c r="O49" i="53"/>
  <c r="O48" i="53"/>
  <c r="R48" i="53"/>
  <c r="R47" i="53"/>
  <c r="O47" i="53"/>
  <c r="R46" i="53"/>
  <c r="O46" i="53"/>
  <c r="R45" i="53"/>
  <c r="O45" i="53"/>
  <c r="O44" i="53"/>
  <c r="R44" i="53"/>
  <c r="O43" i="53"/>
  <c r="R43" i="53"/>
  <c r="O42" i="53"/>
  <c r="O41" i="53"/>
  <c r="O40" i="53"/>
  <c r="R40" i="53"/>
  <c r="R39" i="53"/>
  <c r="O39" i="53"/>
  <c r="R38" i="53"/>
  <c r="O38" i="53"/>
  <c r="R37" i="53"/>
  <c r="O37" i="53"/>
  <c r="O36" i="53"/>
  <c r="R36" i="53"/>
  <c r="O35" i="53"/>
  <c r="R35" i="53"/>
  <c r="O34" i="53"/>
  <c r="O33" i="53"/>
  <c r="O32" i="53"/>
  <c r="R32" i="53"/>
  <c r="R31" i="53"/>
  <c r="O31" i="53"/>
  <c r="R30" i="53"/>
  <c r="O30" i="53"/>
  <c r="O29" i="53"/>
  <c r="R29" i="53"/>
  <c r="O28" i="53"/>
  <c r="R28" i="53"/>
  <c r="O27" i="53"/>
  <c r="R27" i="53"/>
  <c r="O26" i="53"/>
  <c r="O25" i="53"/>
  <c r="R25" i="53"/>
  <c r="O24" i="53"/>
  <c r="R24" i="53"/>
  <c r="R23" i="53"/>
  <c r="O23" i="53"/>
  <c r="R22" i="53"/>
  <c r="O22" i="53"/>
  <c r="O21" i="53"/>
  <c r="R21" i="53"/>
  <c r="M60" i="53"/>
  <c r="L62" i="53"/>
  <c r="Q60" i="53"/>
  <c r="Q62" i="53" s="1"/>
  <c r="O20" i="53"/>
  <c r="N60" i="53"/>
  <c r="K60" i="53"/>
  <c r="J62" i="53"/>
  <c r="P60" i="53"/>
  <c r="P62" i="53" s="1"/>
  <c r="R20" i="53"/>
  <c r="R60" i="53" s="1"/>
  <c r="R62" i="53" s="1"/>
  <c r="L111" i="53"/>
  <c r="L16" i="53"/>
  <c r="J111" i="53"/>
  <c r="J16" i="53"/>
  <c r="N111" i="53"/>
  <c r="N16" i="53"/>
  <c r="O16" i="53" s="1"/>
  <c r="R8" i="53"/>
  <c r="R10" i="53" s="1"/>
  <c r="P10" i="53"/>
  <c r="Q119" i="53"/>
  <c r="Q117" i="53"/>
  <c r="Q121" i="53"/>
  <c r="R115" i="52"/>
  <c r="R121" i="52"/>
  <c r="R119" i="52"/>
  <c r="R117" i="52"/>
  <c r="R113" i="52"/>
  <c r="P111" i="53" l="1"/>
  <c r="P16" i="53"/>
  <c r="R16" i="53"/>
  <c r="R117" i="53" s="1"/>
  <c r="R111" i="53"/>
  <c r="K16" i="53"/>
  <c r="J119" i="53"/>
  <c r="J121" i="53"/>
  <c r="M16" i="53"/>
  <c r="L119" i="53"/>
  <c r="L121" i="53"/>
  <c r="P117" i="53"/>
  <c r="K62" i="53"/>
  <c r="J117" i="53"/>
  <c r="J100" i="53"/>
  <c r="O60" i="53"/>
  <c r="N62" i="53"/>
  <c r="M62" i="53"/>
  <c r="L117" i="53"/>
  <c r="L100" i="53"/>
  <c r="P121" i="53"/>
  <c r="P95" i="53"/>
  <c r="P100" i="53" s="1"/>
  <c r="R72" i="53"/>
  <c r="O72" i="53"/>
  <c r="N121" i="53"/>
  <c r="N95" i="53"/>
  <c r="O95" i="53" s="1"/>
  <c r="Q100" i="53"/>
  <c r="Q101" i="53" s="1"/>
  <c r="O94" i="53"/>
  <c r="N119" i="53"/>
  <c r="R119" i="53"/>
  <c r="P119" i="53"/>
  <c r="BF115" i="50"/>
  <c r="BF132" i="50" s="1"/>
  <c r="BF113" i="50"/>
  <c r="BF124" i="50" s="1"/>
  <c r="Q113" i="53"/>
  <c r="Q115" i="53"/>
  <c r="R121" i="53" l="1"/>
  <c r="R95" i="53"/>
  <c r="R100" i="53" s="1"/>
  <c r="R101" i="53" s="1"/>
  <c r="L101" i="53"/>
  <c r="M100" i="53"/>
  <c r="O62" i="53"/>
  <c r="N117" i="53"/>
  <c r="N100" i="53"/>
  <c r="K100" i="53"/>
  <c r="J101" i="53"/>
  <c r="P101" i="53"/>
  <c r="CJ121" i="53"/>
  <c r="CJ119" i="53"/>
  <c r="CJ117" i="53"/>
  <c r="CJ115" i="53"/>
  <c r="CH121" i="53"/>
  <c r="CH119" i="53"/>
  <c r="CH117" i="53"/>
  <c r="CH115" i="53"/>
  <c r="CF121" i="53"/>
  <c r="CF119" i="53"/>
  <c r="CF117" i="53"/>
  <c r="CF115" i="53"/>
  <c r="BT121" i="53"/>
  <c r="BT119" i="53"/>
  <c r="BT117" i="53"/>
  <c r="BT115" i="53"/>
  <c r="BR121" i="53"/>
  <c r="BR119" i="53"/>
  <c r="BR117" i="53"/>
  <c r="BR115" i="53"/>
  <c r="BP121" i="53"/>
  <c r="BP119" i="53"/>
  <c r="BP117" i="53"/>
  <c r="BP115" i="53"/>
  <c r="BD121" i="53"/>
  <c r="BD119" i="53"/>
  <c r="BD117" i="53"/>
  <c r="BD115" i="53"/>
  <c r="BB121" i="53"/>
  <c r="BB119" i="53"/>
  <c r="BB117" i="53"/>
  <c r="BB115" i="53"/>
  <c r="AZ121" i="53"/>
  <c r="AZ119" i="53"/>
  <c r="AZ117" i="53"/>
  <c r="AZ115" i="53"/>
  <c r="AN121" i="53"/>
  <c r="AN119" i="53"/>
  <c r="AN117" i="53"/>
  <c r="AN115" i="53"/>
  <c r="AL121" i="53"/>
  <c r="AL119" i="53"/>
  <c r="AL117" i="53"/>
  <c r="AL115" i="53"/>
  <c r="AJ121" i="53"/>
  <c r="AJ119" i="53"/>
  <c r="AJ117" i="53"/>
  <c r="AJ115" i="53"/>
  <c r="X121" i="53"/>
  <c r="X119" i="53"/>
  <c r="X117" i="53"/>
  <c r="X115" i="53"/>
  <c r="V121" i="53"/>
  <c r="V119" i="53"/>
  <c r="V117" i="53"/>
  <c r="V115" i="53"/>
  <c r="T121" i="53"/>
  <c r="T119" i="53"/>
  <c r="T117" i="53"/>
  <c r="T115" i="53"/>
  <c r="P115" i="53" l="1"/>
  <c r="P113" i="53"/>
  <c r="K101" i="53"/>
  <c r="J113" i="53"/>
  <c r="J115" i="53"/>
  <c r="N101" i="53"/>
  <c r="O100" i="53"/>
  <c r="M101" i="53"/>
  <c r="L113" i="53"/>
  <c r="L115" i="53"/>
  <c r="R115" i="53"/>
  <c r="R113" i="53"/>
  <c r="CQ101" i="52"/>
  <c r="CQ100" i="52"/>
  <c r="CQ99" i="52"/>
  <c r="CQ98" i="52"/>
  <c r="CQ97" i="52"/>
  <c r="CQ95" i="52"/>
  <c r="CQ94" i="52"/>
  <c r="CQ93" i="52"/>
  <c r="CQ92" i="52"/>
  <c r="CQ91" i="52"/>
  <c r="CQ90" i="52"/>
  <c r="CQ89" i="52"/>
  <c r="CQ88" i="52"/>
  <c r="CQ87" i="52"/>
  <c r="CQ86" i="52"/>
  <c r="CQ85" i="52"/>
  <c r="CQ84" i="52"/>
  <c r="CQ83" i="52"/>
  <c r="CQ82" i="52"/>
  <c r="CQ81" i="52"/>
  <c r="CQ80" i="52"/>
  <c r="CQ79" i="52"/>
  <c r="CQ78" i="52"/>
  <c r="CQ77" i="52"/>
  <c r="CQ76" i="52"/>
  <c r="CQ75" i="52"/>
  <c r="CQ74" i="52"/>
  <c r="CQ72" i="52"/>
  <c r="CQ71" i="52"/>
  <c r="CQ70" i="52"/>
  <c r="CQ69" i="52"/>
  <c r="CQ68" i="52"/>
  <c r="CQ67" i="52"/>
  <c r="CQ66" i="52"/>
  <c r="CQ65" i="52"/>
  <c r="CQ62" i="52"/>
  <c r="CQ61" i="52"/>
  <c r="CQ60" i="52"/>
  <c r="CQ59" i="52"/>
  <c r="CQ58" i="52"/>
  <c r="CQ57" i="52"/>
  <c r="CQ56" i="52"/>
  <c r="CQ55" i="52"/>
  <c r="CQ54" i="52"/>
  <c r="CQ53" i="52"/>
  <c r="CQ52" i="52"/>
  <c r="CQ51" i="52"/>
  <c r="CQ50" i="52"/>
  <c r="CQ49" i="52"/>
  <c r="CQ48" i="52"/>
  <c r="CQ47" i="52"/>
  <c r="CQ46" i="52"/>
  <c r="CQ45" i="52"/>
  <c r="CQ44" i="52"/>
  <c r="CQ43" i="52"/>
  <c r="CQ42" i="52"/>
  <c r="CQ41" i="52"/>
  <c r="CQ40" i="52"/>
  <c r="CQ39" i="52"/>
  <c r="CQ38" i="52"/>
  <c r="CQ37" i="52"/>
  <c r="CQ36" i="52"/>
  <c r="CQ35" i="52"/>
  <c r="CQ34" i="52"/>
  <c r="CQ33" i="52"/>
  <c r="CQ32" i="52"/>
  <c r="CQ31" i="52"/>
  <c r="CQ30" i="52"/>
  <c r="CQ29" i="52"/>
  <c r="CQ28" i="52"/>
  <c r="CQ27" i="52"/>
  <c r="CQ26" i="52"/>
  <c r="CQ25" i="52"/>
  <c r="CQ24" i="52"/>
  <c r="CQ23" i="52"/>
  <c r="CQ22" i="52"/>
  <c r="CQ21" i="52"/>
  <c r="CQ20" i="52"/>
  <c r="CO101" i="52"/>
  <c r="CO100" i="52"/>
  <c r="CO99" i="52"/>
  <c r="CO98" i="52"/>
  <c r="CO97" i="52"/>
  <c r="CO95" i="52"/>
  <c r="CO94" i="52"/>
  <c r="CO93" i="52"/>
  <c r="CO92" i="52"/>
  <c r="CO91" i="52"/>
  <c r="CO90" i="52"/>
  <c r="CO89" i="52"/>
  <c r="CO88" i="52"/>
  <c r="CO87" i="52"/>
  <c r="CO86" i="52"/>
  <c r="CO85" i="52"/>
  <c r="CO84" i="52"/>
  <c r="CO83" i="52"/>
  <c r="CO82" i="52"/>
  <c r="CO81" i="52"/>
  <c r="CO80" i="52"/>
  <c r="CO79" i="52"/>
  <c r="CO78" i="52"/>
  <c r="CO77" i="52"/>
  <c r="CO76" i="52"/>
  <c r="CO75" i="52"/>
  <c r="CO74" i="52"/>
  <c r="CO72" i="52"/>
  <c r="CO71" i="52"/>
  <c r="CO70" i="52"/>
  <c r="CO69" i="52"/>
  <c r="CO68" i="52"/>
  <c r="CO67" i="52"/>
  <c r="CO66" i="52"/>
  <c r="CO65" i="52"/>
  <c r="CO62" i="52"/>
  <c r="CO61" i="52"/>
  <c r="CO60" i="52"/>
  <c r="CO59" i="52"/>
  <c r="CO58" i="52"/>
  <c r="CO57" i="52"/>
  <c r="CO56" i="52"/>
  <c r="CO55" i="52"/>
  <c r="CO54" i="52"/>
  <c r="CO53" i="52"/>
  <c r="CO52" i="52"/>
  <c r="CO51" i="52"/>
  <c r="CO50" i="52"/>
  <c r="CO49" i="52"/>
  <c r="CO48" i="52"/>
  <c r="CO47" i="52"/>
  <c r="CO46" i="52"/>
  <c r="CO45" i="52"/>
  <c r="CO44" i="52"/>
  <c r="CO43" i="52"/>
  <c r="CO42" i="52"/>
  <c r="CO41" i="52"/>
  <c r="CO40" i="52"/>
  <c r="CO39" i="52"/>
  <c r="CO38" i="52"/>
  <c r="CO37" i="52"/>
  <c r="CO36" i="52"/>
  <c r="CO35" i="52"/>
  <c r="CO34" i="52"/>
  <c r="CO33" i="52"/>
  <c r="CO32" i="52"/>
  <c r="CO31" i="52"/>
  <c r="CO30" i="52"/>
  <c r="CO29" i="52"/>
  <c r="CO28" i="52"/>
  <c r="CO27" i="52"/>
  <c r="CO26" i="52"/>
  <c r="CO25" i="52"/>
  <c r="CO24" i="52"/>
  <c r="CO23" i="52"/>
  <c r="CO22" i="52"/>
  <c r="CO21" i="52"/>
  <c r="CO20" i="52"/>
  <c r="CM101" i="52"/>
  <c r="CM100" i="52"/>
  <c r="CM99" i="52"/>
  <c r="CM98" i="52"/>
  <c r="CM97" i="52"/>
  <c r="CM95" i="52"/>
  <c r="CM94" i="52"/>
  <c r="CM93" i="52"/>
  <c r="CM92" i="52"/>
  <c r="CM91" i="52"/>
  <c r="CM90" i="52"/>
  <c r="CM89" i="52"/>
  <c r="CM88" i="52"/>
  <c r="CM87" i="52"/>
  <c r="CM86" i="52"/>
  <c r="CM85" i="52"/>
  <c r="CM84" i="52"/>
  <c r="CM83" i="52"/>
  <c r="CM82" i="52"/>
  <c r="CM81" i="52"/>
  <c r="CM80" i="52"/>
  <c r="CM79" i="52"/>
  <c r="CM78" i="52"/>
  <c r="CM77" i="52"/>
  <c r="CM76" i="52"/>
  <c r="CM75" i="52"/>
  <c r="CM74" i="52"/>
  <c r="CM72" i="52"/>
  <c r="CM71" i="52"/>
  <c r="CM70" i="52"/>
  <c r="CM69" i="52"/>
  <c r="CM68" i="52"/>
  <c r="CM67" i="52"/>
  <c r="CM66" i="52"/>
  <c r="CM65" i="52"/>
  <c r="CM62" i="52"/>
  <c r="CM61" i="52"/>
  <c r="CM60" i="52"/>
  <c r="CM59" i="52"/>
  <c r="CM58" i="52"/>
  <c r="CM57" i="52"/>
  <c r="CM56" i="52"/>
  <c r="CM55" i="52"/>
  <c r="CM54" i="52"/>
  <c r="CM53" i="52"/>
  <c r="CM52" i="52"/>
  <c r="CM51" i="52"/>
  <c r="CM50" i="52"/>
  <c r="CM49" i="52"/>
  <c r="CM48" i="52"/>
  <c r="CM47" i="52"/>
  <c r="CM46" i="52"/>
  <c r="CM45" i="52"/>
  <c r="CM44" i="52"/>
  <c r="CM43" i="52"/>
  <c r="CM42" i="52"/>
  <c r="CM41" i="52"/>
  <c r="CM40" i="52"/>
  <c r="CM39" i="52"/>
  <c r="CM38" i="52"/>
  <c r="CM37" i="52"/>
  <c r="CM36" i="52"/>
  <c r="CM35" i="52"/>
  <c r="CM34" i="52"/>
  <c r="CM33" i="52"/>
  <c r="CM32" i="52"/>
  <c r="CM31" i="52"/>
  <c r="CM30" i="52"/>
  <c r="CM29" i="52"/>
  <c r="CM28" i="52"/>
  <c r="CM27" i="52"/>
  <c r="CM26" i="52"/>
  <c r="CM25" i="52"/>
  <c r="CM24" i="52"/>
  <c r="CM23" i="52"/>
  <c r="CM22" i="52"/>
  <c r="CM21" i="52"/>
  <c r="CM20" i="52"/>
  <c r="CQ16" i="52"/>
  <c r="CO16" i="52"/>
  <c r="CM16" i="52"/>
  <c r="CK101" i="52"/>
  <c r="CK100" i="52"/>
  <c r="CK99" i="52"/>
  <c r="CK98" i="52"/>
  <c r="CK97" i="52"/>
  <c r="CK95" i="52"/>
  <c r="CK94" i="52"/>
  <c r="CK93" i="52"/>
  <c r="CK92" i="52"/>
  <c r="CK91" i="52"/>
  <c r="CK90" i="52"/>
  <c r="CK89" i="52"/>
  <c r="CK88" i="52"/>
  <c r="CK87" i="52"/>
  <c r="CK86" i="52"/>
  <c r="CK85" i="52"/>
  <c r="CK84" i="52"/>
  <c r="CK83" i="52"/>
  <c r="CK82" i="52"/>
  <c r="CK81" i="52"/>
  <c r="CK80" i="52"/>
  <c r="CK79" i="52"/>
  <c r="CK78" i="52"/>
  <c r="CK77" i="52"/>
  <c r="CK76" i="52"/>
  <c r="CK75" i="52"/>
  <c r="CK74" i="52"/>
  <c r="CK72" i="52"/>
  <c r="CK71" i="52"/>
  <c r="CK70" i="52"/>
  <c r="CK69" i="52"/>
  <c r="CK68" i="52"/>
  <c r="CK67" i="52"/>
  <c r="CK66" i="52"/>
  <c r="CK65" i="52"/>
  <c r="CK62" i="52"/>
  <c r="CK61" i="52"/>
  <c r="CK60" i="52"/>
  <c r="CK59" i="52"/>
  <c r="CK58" i="52"/>
  <c r="CK57" i="52"/>
  <c r="CK56" i="52"/>
  <c r="CK55" i="52"/>
  <c r="CK54" i="52"/>
  <c r="CK53" i="52"/>
  <c r="CK52" i="52"/>
  <c r="CK51" i="52"/>
  <c r="CK50" i="52"/>
  <c r="CK49" i="52"/>
  <c r="CK48" i="52"/>
  <c r="CK47" i="52"/>
  <c r="CK46" i="52"/>
  <c r="CK45" i="52"/>
  <c r="CK44" i="52"/>
  <c r="CK43" i="52"/>
  <c r="CK42" i="52"/>
  <c r="CK41" i="52"/>
  <c r="CK40" i="52"/>
  <c r="CK39" i="52"/>
  <c r="CK38" i="52"/>
  <c r="CK37" i="52"/>
  <c r="CK36" i="52"/>
  <c r="CK35" i="52"/>
  <c r="CK34" i="52"/>
  <c r="CK33" i="52"/>
  <c r="CK32" i="52"/>
  <c r="CK31" i="52"/>
  <c r="CK30" i="52"/>
  <c r="CK29" i="52"/>
  <c r="CK28" i="52"/>
  <c r="CK27" i="52"/>
  <c r="CK26" i="52"/>
  <c r="CK25" i="52"/>
  <c r="CK24" i="52"/>
  <c r="CK23" i="52"/>
  <c r="CK22" i="52"/>
  <c r="CK21" i="52"/>
  <c r="CK20" i="52"/>
  <c r="CI101" i="52"/>
  <c r="CI100" i="52"/>
  <c r="CI99" i="52"/>
  <c r="CI98" i="52"/>
  <c r="CI97" i="52"/>
  <c r="CI95" i="52"/>
  <c r="CI94" i="52"/>
  <c r="CI93" i="52"/>
  <c r="CI92" i="52"/>
  <c r="CI91" i="52"/>
  <c r="CI90" i="52"/>
  <c r="CI89" i="52"/>
  <c r="CI88" i="52"/>
  <c r="CI87" i="52"/>
  <c r="CI86" i="52"/>
  <c r="CI85" i="52"/>
  <c r="CI84" i="52"/>
  <c r="CI83" i="52"/>
  <c r="CI82" i="52"/>
  <c r="CI81" i="52"/>
  <c r="CI80" i="52"/>
  <c r="CI79" i="52"/>
  <c r="CI78" i="52"/>
  <c r="CI77" i="52"/>
  <c r="CI76" i="52"/>
  <c r="CI75" i="52"/>
  <c r="CI74" i="52"/>
  <c r="CI72" i="52"/>
  <c r="CI71" i="52"/>
  <c r="CI70" i="52"/>
  <c r="CI69" i="52"/>
  <c r="CI68" i="52"/>
  <c r="CI67" i="52"/>
  <c r="CI66" i="52"/>
  <c r="CI65" i="52"/>
  <c r="CI62" i="52"/>
  <c r="CI61" i="52"/>
  <c r="CI60" i="52"/>
  <c r="CI59" i="52"/>
  <c r="CI58" i="52"/>
  <c r="CI57" i="52"/>
  <c r="CI56" i="52"/>
  <c r="CI55" i="52"/>
  <c r="CI54" i="52"/>
  <c r="CI53" i="52"/>
  <c r="CI52" i="52"/>
  <c r="CI51" i="52"/>
  <c r="CI50" i="52"/>
  <c r="CI49" i="52"/>
  <c r="CI48" i="52"/>
  <c r="CI47" i="52"/>
  <c r="CI46" i="52"/>
  <c r="CI45" i="52"/>
  <c r="CI44" i="52"/>
  <c r="CI43" i="52"/>
  <c r="CI42" i="52"/>
  <c r="CI41" i="52"/>
  <c r="CI40" i="52"/>
  <c r="CI39" i="52"/>
  <c r="CI38" i="52"/>
  <c r="CI37" i="52"/>
  <c r="CI36" i="52"/>
  <c r="CI35" i="52"/>
  <c r="CI34" i="52"/>
  <c r="CI33" i="52"/>
  <c r="CI32" i="52"/>
  <c r="CI31" i="52"/>
  <c r="CI30" i="52"/>
  <c r="CI29" i="52"/>
  <c r="CI28" i="52"/>
  <c r="CI27" i="52"/>
  <c r="CI26" i="52"/>
  <c r="CI25" i="52"/>
  <c r="CI24" i="52"/>
  <c r="CI23" i="52"/>
  <c r="CI22" i="52"/>
  <c r="CI21" i="52"/>
  <c r="CI20" i="52"/>
  <c r="CG101" i="52"/>
  <c r="CG100" i="52"/>
  <c r="CG99" i="52"/>
  <c r="CG98" i="52"/>
  <c r="CG97" i="52"/>
  <c r="CG95" i="52"/>
  <c r="CG94" i="52"/>
  <c r="CG93" i="52"/>
  <c r="CG92" i="52"/>
  <c r="CG91" i="52"/>
  <c r="CG90" i="52"/>
  <c r="CG89" i="52"/>
  <c r="CG88" i="52"/>
  <c r="CG87" i="52"/>
  <c r="CG86" i="52"/>
  <c r="CG85" i="52"/>
  <c r="CG84" i="52"/>
  <c r="CG83" i="52"/>
  <c r="CG82" i="52"/>
  <c r="CG81" i="52"/>
  <c r="CG80" i="52"/>
  <c r="CG79" i="52"/>
  <c r="CG78" i="52"/>
  <c r="CG77" i="52"/>
  <c r="CG76" i="52"/>
  <c r="CG75" i="52"/>
  <c r="CG74" i="52"/>
  <c r="CG72" i="52"/>
  <c r="CG71" i="52"/>
  <c r="CG70" i="52"/>
  <c r="CG69" i="52"/>
  <c r="CG68" i="52"/>
  <c r="CG67" i="52"/>
  <c r="CG66" i="52"/>
  <c r="CG65" i="52"/>
  <c r="CG62" i="52"/>
  <c r="CG61" i="52"/>
  <c r="CG60" i="52"/>
  <c r="CG59" i="52"/>
  <c r="CG58" i="52"/>
  <c r="CG57" i="52"/>
  <c r="CG56" i="52"/>
  <c r="CG55" i="52"/>
  <c r="CG54" i="52"/>
  <c r="CG53" i="52"/>
  <c r="CG52" i="52"/>
  <c r="CG51" i="52"/>
  <c r="CG50" i="52"/>
  <c r="CG49" i="52"/>
  <c r="CG48" i="52"/>
  <c r="CG47" i="52"/>
  <c r="CG46" i="52"/>
  <c r="CG45" i="52"/>
  <c r="CG44" i="52"/>
  <c r="CG43" i="52"/>
  <c r="CG42" i="52"/>
  <c r="CG41" i="52"/>
  <c r="CG40" i="52"/>
  <c r="CG39" i="52"/>
  <c r="CG38" i="52"/>
  <c r="CG37" i="52"/>
  <c r="CG36" i="52"/>
  <c r="CG35" i="52"/>
  <c r="CG34" i="52"/>
  <c r="CG33" i="52"/>
  <c r="CG32" i="52"/>
  <c r="CG31" i="52"/>
  <c r="CG30" i="52"/>
  <c r="CG29" i="52"/>
  <c r="CG28" i="52"/>
  <c r="CG27" i="52"/>
  <c r="CG26" i="52"/>
  <c r="CG25" i="52"/>
  <c r="CG24" i="52"/>
  <c r="CG23" i="52"/>
  <c r="CG22" i="52"/>
  <c r="CG21" i="52"/>
  <c r="CG20" i="52"/>
  <c r="CK16" i="52"/>
  <c r="CI16" i="52"/>
  <c r="CG16" i="52"/>
  <c r="CJ111" i="52"/>
  <c r="CH111" i="52"/>
  <c r="CF111" i="52"/>
  <c r="O101" i="53" l="1"/>
  <c r="N113" i="53"/>
  <c r="N115" i="53"/>
  <c r="CN110" i="53"/>
  <c r="CL110" i="53"/>
  <c r="CN109" i="53"/>
  <c r="CL109" i="53"/>
  <c r="CP109" i="53" s="1"/>
  <c r="CN106" i="53"/>
  <c r="CL106" i="53"/>
  <c r="CP106" i="53" s="1"/>
  <c r="CN105" i="53"/>
  <c r="CL105" i="53"/>
  <c r="CP105" i="53" s="1"/>
  <c r="CN104" i="53"/>
  <c r="CL104" i="53"/>
  <c r="CP104" i="53" s="1"/>
  <c r="CN99" i="53"/>
  <c r="CL99" i="53"/>
  <c r="CP99" i="53" s="1"/>
  <c r="CN98" i="53"/>
  <c r="CL98" i="53"/>
  <c r="CN97" i="53"/>
  <c r="CL97" i="53"/>
  <c r="CP97" i="53" s="1"/>
  <c r="CN93" i="53"/>
  <c r="CL93" i="53"/>
  <c r="CP93" i="53" s="1"/>
  <c r="CN92" i="53"/>
  <c r="CL92" i="53"/>
  <c r="CN91" i="53"/>
  <c r="CL91" i="53"/>
  <c r="CP91" i="53" s="1"/>
  <c r="CN90" i="53"/>
  <c r="CL90" i="53"/>
  <c r="CP90" i="53" s="1"/>
  <c r="CN89" i="53"/>
  <c r="CL89" i="53"/>
  <c r="CP89" i="53" s="1"/>
  <c r="CN88" i="53"/>
  <c r="CL88" i="53"/>
  <c r="CP88" i="53" s="1"/>
  <c r="CN87" i="53"/>
  <c r="CL87" i="53"/>
  <c r="CP87" i="53" s="1"/>
  <c r="CN86" i="53"/>
  <c r="CL86" i="53"/>
  <c r="CN85" i="53"/>
  <c r="CL85" i="53"/>
  <c r="CP85" i="53" s="1"/>
  <c r="CN84" i="53"/>
  <c r="CL84" i="53"/>
  <c r="CN83" i="53"/>
  <c r="CL83" i="53"/>
  <c r="CP83" i="53" s="1"/>
  <c r="CN82" i="53"/>
  <c r="CL82" i="53"/>
  <c r="CP82" i="53" s="1"/>
  <c r="CN81" i="53"/>
  <c r="CL81" i="53"/>
  <c r="CP81" i="53" s="1"/>
  <c r="CN80" i="53"/>
  <c r="CL80" i="53"/>
  <c r="CP80" i="53" s="1"/>
  <c r="CN79" i="53"/>
  <c r="CL79" i="53"/>
  <c r="CP79" i="53" s="1"/>
  <c r="CN78" i="53"/>
  <c r="CL78" i="53"/>
  <c r="CN77" i="53"/>
  <c r="CL77" i="53"/>
  <c r="CP77" i="53" s="1"/>
  <c r="CN76" i="53"/>
  <c r="CL76" i="53"/>
  <c r="CN75" i="53"/>
  <c r="CL75" i="53"/>
  <c r="CP75" i="53" s="1"/>
  <c r="CN74" i="53"/>
  <c r="CN94" i="53" s="1"/>
  <c r="CL74" i="53"/>
  <c r="CN71" i="53"/>
  <c r="CL71" i="53"/>
  <c r="CP71" i="53" s="1"/>
  <c r="CN70" i="53"/>
  <c r="CL70" i="53"/>
  <c r="CP70" i="53" s="1"/>
  <c r="CN69" i="53"/>
  <c r="CL69" i="53"/>
  <c r="CM69" i="53" s="1"/>
  <c r="CN68" i="53"/>
  <c r="CL68" i="53"/>
  <c r="CP68" i="53" s="1"/>
  <c r="CN67" i="53"/>
  <c r="CL67" i="53"/>
  <c r="CP67" i="53" s="1"/>
  <c r="CN66" i="53"/>
  <c r="CL66" i="53"/>
  <c r="CP66" i="53" s="1"/>
  <c r="CN65" i="53"/>
  <c r="CN72" i="53" s="1"/>
  <c r="CL65" i="53"/>
  <c r="CN61" i="53"/>
  <c r="CL61" i="53"/>
  <c r="CP61" i="53" s="1"/>
  <c r="CN59" i="53"/>
  <c r="CL59" i="53"/>
  <c r="CN58" i="53"/>
  <c r="CL58" i="53"/>
  <c r="CP58" i="53" s="1"/>
  <c r="CN57" i="53"/>
  <c r="CL57" i="53"/>
  <c r="CP57" i="53" s="1"/>
  <c r="CN56" i="53"/>
  <c r="CL56" i="53"/>
  <c r="CN55" i="53"/>
  <c r="CL55" i="53"/>
  <c r="CP55" i="53" s="1"/>
  <c r="CN54" i="53"/>
  <c r="CL54" i="53"/>
  <c r="CP54" i="53" s="1"/>
  <c r="CN53" i="53"/>
  <c r="CL53" i="53"/>
  <c r="CP53" i="53" s="1"/>
  <c r="CN52" i="53"/>
  <c r="CL52" i="53"/>
  <c r="CP52" i="53" s="1"/>
  <c r="CN51" i="53"/>
  <c r="CL51" i="53"/>
  <c r="CN50" i="53"/>
  <c r="CL50" i="53"/>
  <c r="CP50" i="53" s="1"/>
  <c r="CN49" i="53"/>
  <c r="CL49" i="53"/>
  <c r="CP49" i="53" s="1"/>
  <c r="CN48" i="53"/>
  <c r="CL48" i="53"/>
  <c r="CP48" i="53" s="1"/>
  <c r="CN47" i="53"/>
  <c r="CL47" i="53"/>
  <c r="CP47" i="53" s="1"/>
  <c r="CN46" i="53"/>
  <c r="CL46" i="53"/>
  <c r="CP46" i="53" s="1"/>
  <c r="CN45" i="53"/>
  <c r="CL45" i="53"/>
  <c r="CP45" i="53" s="1"/>
  <c r="CN44" i="53"/>
  <c r="CL44" i="53"/>
  <c r="CP44" i="53" s="1"/>
  <c r="CN43" i="53"/>
  <c r="CL43" i="53"/>
  <c r="CN42" i="53"/>
  <c r="CL42" i="53"/>
  <c r="CP42" i="53" s="1"/>
  <c r="CN41" i="53"/>
  <c r="CL41" i="53"/>
  <c r="CP41" i="53" s="1"/>
  <c r="CN40" i="53"/>
  <c r="CL40" i="53"/>
  <c r="CP40" i="53" s="1"/>
  <c r="CN39" i="53"/>
  <c r="CL39" i="53"/>
  <c r="CP39" i="53" s="1"/>
  <c r="CN38" i="53"/>
  <c r="CL38" i="53"/>
  <c r="CP38" i="53" s="1"/>
  <c r="CN37" i="53"/>
  <c r="CL37" i="53"/>
  <c r="CP37" i="53" s="1"/>
  <c r="CN36" i="53"/>
  <c r="CL36" i="53"/>
  <c r="CP36" i="53" s="1"/>
  <c r="CN35" i="53"/>
  <c r="CL35" i="53"/>
  <c r="CN34" i="53"/>
  <c r="CL34" i="53"/>
  <c r="CP34" i="53" s="1"/>
  <c r="CN33" i="53"/>
  <c r="CL33" i="53"/>
  <c r="CP33" i="53" s="1"/>
  <c r="CN32" i="53"/>
  <c r="CL32" i="53"/>
  <c r="CP32" i="53" s="1"/>
  <c r="CN31" i="53"/>
  <c r="CL31" i="53"/>
  <c r="CP31" i="53" s="1"/>
  <c r="CN30" i="53"/>
  <c r="CL30" i="53"/>
  <c r="CP30" i="53" s="1"/>
  <c r="CN29" i="53"/>
  <c r="CL29" i="53"/>
  <c r="CP29" i="53" s="1"/>
  <c r="CN28" i="53"/>
  <c r="CL28" i="53"/>
  <c r="CP28" i="53" s="1"/>
  <c r="CN27" i="53"/>
  <c r="CL27" i="53"/>
  <c r="CN26" i="53"/>
  <c r="CL26" i="53"/>
  <c r="CP26" i="53" s="1"/>
  <c r="CN25" i="53"/>
  <c r="CL25" i="53"/>
  <c r="CP25" i="53" s="1"/>
  <c r="CN24" i="53"/>
  <c r="CL24" i="53"/>
  <c r="CP24" i="53" s="1"/>
  <c r="CN23" i="53"/>
  <c r="CL23" i="53"/>
  <c r="CP23" i="53" s="1"/>
  <c r="CN22" i="53"/>
  <c r="CL22" i="53"/>
  <c r="CP22" i="53" s="1"/>
  <c r="CN21" i="53"/>
  <c r="CL21" i="53"/>
  <c r="CP21" i="53" s="1"/>
  <c r="CN20" i="53"/>
  <c r="CN60" i="53" s="1"/>
  <c r="CN62" i="53" s="1"/>
  <c r="CL20" i="53"/>
  <c r="CN15" i="53"/>
  <c r="CL15" i="53"/>
  <c r="CP15" i="53" s="1"/>
  <c r="CN14" i="53"/>
  <c r="CL14" i="53"/>
  <c r="CP14" i="53" s="1"/>
  <c r="CN13" i="53"/>
  <c r="CL13" i="53"/>
  <c r="CP13" i="53" s="1"/>
  <c r="CN12" i="53"/>
  <c r="CL12" i="53"/>
  <c r="CP12" i="53" s="1"/>
  <c r="CN11" i="53"/>
  <c r="CL11" i="53"/>
  <c r="CN8" i="53"/>
  <c r="CN10" i="53" s="1"/>
  <c r="CN16" i="53" s="1"/>
  <c r="CL8" i="53"/>
  <c r="CL10" i="53" l="1"/>
  <c r="CL16" i="53" s="1"/>
  <c r="CP8" i="53"/>
  <c r="CP10" i="53" s="1"/>
  <c r="CP11" i="53"/>
  <c r="CP20" i="53"/>
  <c r="CL60" i="53"/>
  <c r="CL62" i="53" s="1"/>
  <c r="CN117" i="53"/>
  <c r="CM27" i="53"/>
  <c r="CP27" i="53"/>
  <c r="CM35" i="53"/>
  <c r="CP35" i="53"/>
  <c r="CM43" i="53"/>
  <c r="CP43" i="53"/>
  <c r="CM51" i="53"/>
  <c r="CP51" i="53"/>
  <c r="CP56" i="53"/>
  <c r="CM59" i="53"/>
  <c r="CP59" i="53"/>
  <c r="CP65" i="53"/>
  <c r="CL72" i="53"/>
  <c r="CN121" i="53"/>
  <c r="CP69" i="53"/>
  <c r="CP74" i="53"/>
  <c r="CL94" i="53"/>
  <c r="CN95" i="53"/>
  <c r="CN100" i="53" s="1"/>
  <c r="CN101" i="53" s="1"/>
  <c r="CN119" i="53"/>
  <c r="CP76" i="53"/>
  <c r="CP78" i="53"/>
  <c r="CM78" i="53"/>
  <c r="CP84" i="53"/>
  <c r="CP86" i="53"/>
  <c r="CM86" i="53"/>
  <c r="CP92" i="53"/>
  <c r="CP98" i="53"/>
  <c r="CO95" i="53"/>
  <c r="CO53" i="53"/>
  <c r="CO97" i="53"/>
  <c r="CL111" i="53"/>
  <c r="CM20" i="53"/>
  <c r="CM28" i="53"/>
  <c r="CM36" i="53"/>
  <c r="CM44" i="53"/>
  <c r="CM52" i="53"/>
  <c r="CM60" i="53"/>
  <c r="CM70" i="53"/>
  <c r="CM79" i="53"/>
  <c r="CM87" i="53"/>
  <c r="CO22" i="53"/>
  <c r="CO30" i="53"/>
  <c r="CO38" i="53"/>
  <c r="CO46" i="53"/>
  <c r="CO54" i="53"/>
  <c r="CO62" i="53"/>
  <c r="CO72" i="53"/>
  <c r="CO81" i="53"/>
  <c r="CO89" i="53"/>
  <c r="CO98" i="53"/>
  <c r="CO21" i="53"/>
  <c r="CO71" i="53"/>
  <c r="CN111" i="53"/>
  <c r="CM21" i="53"/>
  <c r="CM29" i="53"/>
  <c r="CM37" i="53"/>
  <c r="CM45" i="53"/>
  <c r="CM53" i="53"/>
  <c r="CM61" i="53"/>
  <c r="CM71" i="53"/>
  <c r="CM80" i="53"/>
  <c r="CM88" i="53"/>
  <c r="CM97" i="53"/>
  <c r="CO23" i="53"/>
  <c r="CO31" i="53"/>
  <c r="CO39" i="53"/>
  <c r="CO47" i="53"/>
  <c r="CO55" i="53"/>
  <c r="CO65" i="53"/>
  <c r="CO74" i="53"/>
  <c r="CO82" i="53"/>
  <c r="CO90" i="53"/>
  <c r="CO99" i="53"/>
  <c r="CO29" i="53"/>
  <c r="CO88" i="53"/>
  <c r="CM22" i="53"/>
  <c r="CM30" i="53"/>
  <c r="CM38" i="53"/>
  <c r="CM46" i="53"/>
  <c r="CM54" i="53"/>
  <c r="CM62" i="53"/>
  <c r="CM72" i="53"/>
  <c r="CM81" i="53"/>
  <c r="CM89" i="53"/>
  <c r="CM98" i="53"/>
  <c r="CO24" i="53"/>
  <c r="CO32" i="53"/>
  <c r="CO40" i="53"/>
  <c r="CO48" i="53"/>
  <c r="CO56" i="53"/>
  <c r="CO66" i="53"/>
  <c r="CO75" i="53"/>
  <c r="CO83" i="53"/>
  <c r="CO91" i="53"/>
  <c r="CO100" i="53"/>
  <c r="CO45" i="53"/>
  <c r="CM23" i="53"/>
  <c r="CM31" i="53"/>
  <c r="CM39" i="53"/>
  <c r="CM47" i="53"/>
  <c r="CM55" i="53"/>
  <c r="CM65" i="53"/>
  <c r="CM74" i="53"/>
  <c r="CM82" i="53"/>
  <c r="CM90" i="53"/>
  <c r="CM99" i="53"/>
  <c r="CO25" i="53"/>
  <c r="CO33" i="53"/>
  <c r="CO41" i="53"/>
  <c r="CO49" i="53"/>
  <c r="CO57" i="53"/>
  <c r="CO67" i="53"/>
  <c r="CO76" i="53"/>
  <c r="CO84" i="53"/>
  <c r="CO92" i="53"/>
  <c r="CO101" i="53"/>
  <c r="CO61" i="53"/>
  <c r="CM24" i="53"/>
  <c r="CM32" i="53"/>
  <c r="CM40" i="53"/>
  <c r="CM48" i="53"/>
  <c r="CM56" i="53"/>
  <c r="CM66" i="53"/>
  <c r="CM75" i="53"/>
  <c r="CM83" i="53"/>
  <c r="CM91" i="53"/>
  <c r="CO26" i="53"/>
  <c r="CO34" i="53"/>
  <c r="CO42" i="53"/>
  <c r="CO50" i="53"/>
  <c r="CO58" i="53"/>
  <c r="CO68" i="53"/>
  <c r="CO77" i="53"/>
  <c r="CO85" i="53"/>
  <c r="CO93" i="53"/>
  <c r="CO37" i="53"/>
  <c r="CM16" i="53"/>
  <c r="CM25" i="53"/>
  <c r="CM33" i="53"/>
  <c r="CM41" i="53"/>
  <c r="CM49" i="53"/>
  <c r="CM57" i="53"/>
  <c r="CM67" i="53"/>
  <c r="CM76" i="53"/>
  <c r="CM84" i="53"/>
  <c r="CM92" i="53"/>
  <c r="CO27" i="53"/>
  <c r="CO35" i="53"/>
  <c r="CO43" i="53"/>
  <c r="CO51" i="53"/>
  <c r="CO59" i="53"/>
  <c r="CO69" i="53"/>
  <c r="CO78" i="53"/>
  <c r="CO86" i="53"/>
  <c r="CO94" i="53"/>
  <c r="CO80" i="53"/>
  <c r="CP110" i="53"/>
  <c r="CO16" i="53"/>
  <c r="CM26" i="53"/>
  <c r="CM34" i="53"/>
  <c r="CM42" i="53"/>
  <c r="CM50" i="53"/>
  <c r="CM58" i="53"/>
  <c r="CM68" i="53"/>
  <c r="CM77" i="53"/>
  <c r="CM85" i="53"/>
  <c r="CM93" i="53"/>
  <c r="CO20" i="53"/>
  <c r="CO28" i="53"/>
  <c r="CO36" i="53"/>
  <c r="CO44" i="53"/>
  <c r="CO52" i="53"/>
  <c r="CO60" i="53"/>
  <c r="CO70" i="53"/>
  <c r="CO79" i="53"/>
  <c r="CO87" i="53"/>
  <c r="BX110" i="53"/>
  <c r="BV110" i="53"/>
  <c r="BX109" i="53"/>
  <c r="BV109" i="53"/>
  <c r="BZ109" i="53" s="1"/>
  <c r="BX106" i="53"/>
  <c r="BV106" i="53"/>
  <c r="BZ106" i="53" s="1"/>
  <c r="BX105" i="53"/>
  <c r="BV105" i="53"/>
  <c r="BZ105" i="53" s="1"/>
  <c r="BX104" i="53"/>
  <c r="BV104" i="53"/>
  <c r="BZ104" i="53" s="1"/>
  <c r="BX99" i="53"/>
  <c r="BV99" i="53"/>
  <c r="BW99" i="53" s="1"/>
  <c r="BX98" i="53"/>
  <c r="BV98" i="53"/>
  <c r="BW98" i="53" s="1"/>
  <c r="BX97" i="53"/>
  <c r="BY97" i="53" s="1"/>
  <c r="BV97" i="53"/>
  <c r="BX93" i="53"/>
  <c r="BV93" i="53"/>
  <c r="BW93" i="53" s="1"/>
  <c r="BX92" i="53"/>
  <c r="BY92" i="53" s="1"/>
  <c r="BV92" i="53"/>
  <c r="BX91" i="53"/>
  <c r="BV91" i="53"/>
  <c r="BW91" i="53" s="1"/>
  <c r="BX90" i="53"/>
  <c r="BY90" i="53" s="1"/>
  <c r="BV90" i="53"/>
  <c r="BX89" i="53"/>
  <c r="BY89" i="53" s="1"/>
  <c r="BV89" i="53"/>
  <c r="BX88" i="53"/>
  <c r="BY88" i="53" s="1"/>
  <c r="BV88" i="53"/>
  <c r="BX87" i="53"/>
  <c r="BY87" i="53" s="1"/>
  <c r="BV87" i="53"/>
  <c r="BX86" i="53"/>
  <c r="BY86" i="53" s="1"/>
  <c r="BV86" i="53"/>
  <c r="BX85" i="53"/>
  <c r="BY85" i="53" s="1"/>
  <c r="BV85" i="53"/>
  <c r="BX84" i="53"/>
  <c r="BY84" i="53" s="1"/>
  <c r="BV84" i="53"/>
  <c r="BX83" i="53"/>
  <c r="BV83" i="53"/>
  <c r="BW83" i="53" s="1"/>
  <c r="BX82" i="53"/>
  <c r="BY82" i="53" s="1"/>
  <c r="BV82" i="53"/>
  <c r="BX81" i="53"/>
  <c r="BY81" i="53" s="1"/>
  <c r="BV81" i="53"/>
  <c r="BX80" i="53"/>
  <c r="BY80" i="53" s="1"/>
  <c r="BV80" i="53"/>
  <c r="BX79" i="53"/>
  <c r="BY79" i="53" s="1"/>
  <c r="BV79" i="53"/>
  <c r="BX78" i="53"/>
  <c r="BY78" i="53" s="1"/>
  <c r="BV78" i="53"/>
  <c r="BX77" i="53"/>
  <c r="BV77" i="53"/>
  <c r="BW77" i="53" s="1"/>
  <c r="BX76" i="53"/>
  <c r="BY76" i="53" s="1"/>
  <c r="BV76" i="53"/>
  <c r="BX75" i="53"/>
  <c r="BV75" i="53"/>
  <c r="BW75" i="53" s="1"/>
  <c r="BX74" i="53"/>
  <c r="BV74" i="53"/>
  <c r="BX71" i="53"/>
  <c r="BY71" i="53" s="1"/>
  <c r="BV71" i="53"/>
  <c r="BX70" i="53"/>
  <c r="BY70" i="53" s="1"/>
  <c r="BV70" i="53"/>
  <c r="BX69" i="53"/>
  <c r="BY69" i="53" s="1"/>
  <c r="BV69" i="53"/>
  <c r="BX68" i="53"/>
  <c r="BV68" i="53"/>
  <c r="BW68" i="53" s="1"/>
  <c r="BX67" i="53"/>
  <c r="BV67" i="53"/>
  <c r="BW67" i="53" s="1"/>
  <c r="BX66" i="53"/>
  <c r="BY66" i="53" s="1"/>
  <c r="BV66" i="53"/>
  <c r="BX65" i="53"/>
  <c r="BV65" i="53"/>
  <c r="BX61" i="53"/>
  <c r="BY61" i="53" s="1"/>
  <c r="BV61" i="53"/>
  <c r="BX59" i="53"/>
  <c r="BY59" i="53" s="1"/>
  <c r="BV59" i="53"/>
  <c r="BX58" i="53"/>
  <c r="BY58" i="53" s="1"/>
  <c r="BV58" i="53"/>
  <c r="BX57" i="53"/>
  <c r="BY57" i="53" s="1"/>
  <c r="BV57" i="53"/>
  <c r="BX56" i="53"/>
  <c r="BY56" i="53" s="1"/>
  <c r="BV56" i="53"/>
  <c r="BX55" i="53"/>
  <c r="BY55" i="53" s="1"/>
  <c r="BV55" i="53"/>
  <c r="BX54" i="53"/>
  <c r="BY54" i="53" s="1"/>
  <c r="BV54" i="53"/>
  <c r="BX53" i="53"/>
  <c r="BY53" i="53" s="1"/>
  <c r="BV53" i="53"/>
  <c r="BX52" i="53"/>
  <c r="BV52" i="53"/>
  <c r="BW52" i="53" s="1"/>
  <c r="BX51" i="53"/>
  <c r="BY51" i="53" s="1"/>
  <c r="BV51" i="53"/>
  <c r="BX50" i="53"/>
  <c r="BY50" i="53" s="1"/>
  <c r="BV50" i="53"/>
  <c r="BX49" i="53"/>
  <c r="BY49" i="53" s="1"/>
  <c r="BV49" i="53"/>
  <c r="BX48" i="53"/>
  <c r="BY48" i="53" s="1"/>
  <c r="BV48" i="53"/>
  <c r="BX47" i="53"/>
  <c r="BY47" i="53" s="1"/>
  <c r="BV47" i="53"/>
  <c r="BX46" i="53"/>
  <c r="BY46" i="53" s="1"/>
  <c r="BV46" i="53"/>
  <c r="BX45" i="53"/>
  <c r="BY45" i="53" s="1"/>
  <c r="BV45" i="53"/>
  <c r="BX44" i="53"/>
  <c r="BV44" i="53"/>
  <c r="BW44" i="53" s="1"/>
  <c r="BX43" i="53"/>
  <c r="BY43" i="53" s="1"/>
  <c r="BV43" i="53"/>
  <c r="BX42" i="53"/>
  <c r="BY42" i="53" s="1"/>
  <c r="BV42" i="53"/>
  <c r="BX41" i="53"/>
  <c r="BY41" i="53" s="1"/>
  <c r="BV41" i="53"/>
  <c r="BX40" i="53"/>
  <c r="BY40" i="53" s="1"/>
  <c r="BV40" i="53"/>
  <c r="BX39" i="53"/>
  <c r="BY39" i="53" s="1"/>
  <c r="BV39" i="53"/>
  <c r="BX38" i="53"/>
  <c r="BY38" i="53" s="1"/>
  <c r="BV38" i="53"/>
  <c r="BX37" i="53"/>
  <c r="BY37" i="53" s="1"/>
  <c r="BV37" i="53"/>
  <c r="BX36" i="53"/>
  <c r="BV36" i="53"/>
  <c r="BW36" i="53" s="1"/>
  <c r="BX35" i="53"/>
  <c r="BY35" i="53" s="1"/>
  <c r="BV35" i="53"/>
  <c r="BX34" i="53"/>
  <c r="BY34" i="53" s="1"/>
  <c r="BV34" i="53"/>
  <c r="BX33" i="53"/>
  <c r="BY33" i="53" s="1"/>
  <c r="BV33" i="53"/>
  <c r="BX32" i="53"/>
  <c r="BY32" i="53" s="1"/>
  <c r="BV32" i="53"/>
  <c r="BX31" i="53"/>
  <c r="BY31" i="53" s="1"/>
  <c r="BV31" i="53"/>
  <c r="BX30" i="53"/>
  <c r="BY30" i="53" s="1"/>
  <c r="BV30" i="53"/>
  <c r="BX29" i="53"/>
  <c r="BY29" i="53" s="1"/>
  <c r="BV29" i="53"/>
  <c r="BX28" i="53"/>
  <c r="BV28" i="53"/>
  <c r="BW28" i="53" s="1"/>
  <c r="BX27" i="53"/>
  <c r="BY27" i="53" s="1"/>
  <c r="BV27" i="53"/>
  <c r="BX26" i="53"/>
  <c r="BY26" i="53" s="1"/>
  <c r="BV26" i="53"/>
  <c r="BX25" i="53"/>
  <c r="BY25" i="53" s="1"/>
  <c r="BV25" i="53"/>
  <c r="BX24" i="53"/>
  <c r="BY24" i="53" s="1"/>
  <c r="BV24" i="53"/>
  <c r="BX23" i="53"/>
  <c r="BY23" i="53" s="1"/>
  <c r="BV23" i="53"/>
  <c r="BX22" i="53"/>
  <c r="BY22" i="53" s="1"/>
  <c r="BV22" i="53"/>
  <c r="BX21" i="53"/>
  <c r="BY21" i="53" s="1"/>
  <c r="BV21" i="53"/>
  <c r="BX20" i="53"/>
  <c r="BV20" i="53"/>
  <c r="BX15" i="53"/>
  <c r="BV15" i="53"/>
  <c r="BZ15" i="53" s="1"/>
  <c r="BX14" i="53"/>
  <c r="BV14" i="53"/>
  <c r="BZ14" i="53" s="1"/>
  <c r="BX13" i="53"/>
  <c r="BV13" i="53"/>
  <c r="BZ13" i="53" s="1"/>
  <c r="BX12" i="53"/>
  <c r="BV12" i="53"/>
  <c r="BX11" i="53"/>
  <c r="BV11" i="53"/>
  <c r="BX8" i="53"/>
  <c r="BX10" i="53" s="1"/>
  <c r="BX16" i="53" s="1"/>
  <c r="BV8" i="53"/>
  <c r="CB101" i="52"/>
  <c r="BV10" i="53" l="1"/>
  <c r="BV16" i="53" s="1"/>
  <c r="BZ8" i="53"/>
  <c r="BZ10" i="53" s="1"/>
  <c r="BY16" i="53"/>
  <c r="BZ11" i="53"/>
  <c r="BZ12" i="53"/>
  <c r="BW20" i="53"/>
  <c r="BV60" i="53"/>
  <c r="BZ20" i="53"/>
  <c r="BY20" i="53"/>
  <c r="BX60" i="53"/>
  <c r="BZ21" i="53"/>
  <c r="BW21" i="53"/>
  <c r="BZ22" i="53"/>
  <c r="BW22" i="53"/>
  <c r="BZ23" i="53"/>
  <c r="BW23" i="53"/>
  <c r="BZ24" i="53"/>
  <c r="BW24" i="53"/>
  <c r="BW25" i="53"/>
  <c r="BZ25" i="53"/>
  <c r="BZ26" i="53"/>
  <c r="BW26" i="53"/>
  <c r="BW27" i="53"/>
  <c r="BZ27" i="53"/>
  <c r="BZ28" i="53"/>
  <c r="BY28" i="53"/>
  <c r="BZ29" i="53"/>
  <c r="BW29" i="53"/>
  <c r="BZ30" i="53"/>
  <c r="BW30" i="53"/>
  <c r="BZ31" i="53"/>
  <c r="BW31" i="53"/>
  <c r="BZ32" i="53"/>
  <c r="BW32" i="53"/>
  <c r="BW33" i="53"/>
  <c r="BZ33" i="53"/>
  <c r="BZ34" i="53"/>
  <c r="BW34" i="53"/>
  <c r="BW35" i="53"/>
  <c r="BZ35" i="53"/>
  <c r="BZ36" i="53"/>
  <c r="BY36" i="53"/>
  <c r="BZ37" i="53"/>
  <c r="BW37" i="53"/>
  <c r="BZ38" i="53"/>
  <c r="BW38" i="53"/>
  <c r="BZ39" i="53"/>
  <c r="BW39" i="53"/>
  <c r="BW40" i="53"/>
  <c r="BZ40" i="53"/>
  <c r="BW41" i="53"/>
  <c r="BZ41" i="53"/>
  <c r="BZ42" i="53"/>
  <c r="BW42" i="53"/>
  <c r="BW43" i="53"/>
  <c r="BZ43" i="53"/>
  <c r="BZ44" i="53"/>
  <c r="BY44" i="53"/>
  <c r="BZ45" i="53"/>
  <c r="BW45" i="53"/>
  <c r="BZ46" i="53"/>
  <c r="BW46" i="53"/>
  <c r="BZ47" i="53"/>
  <c r="BW47" i="53"/>
  <c r="BW48" i="53"/>
  <c r="BZ48" i="53"/>
  <c r="BW49" i="53"/>
  <c r="BZ49" i="53"/>
  <c r="BZ50" i="53"/>
  <c r="BW50" i="53"/>
  <c r="BW51" i="53"/>
  <c r="BZ51" i="53"/>
  <c r="BZ52" i="53"/>
  <c r="BY52" i="53"/>
  <c r="BZ53" i="53"/>
  <c r="BW53" i="53"/>
  <c r="BZ54" i="53"/>
  <c r="BW54" i="53"/>
  <c r="BZ55" i="53"/>
  <c r="BW55" i="53"/>
  <c r="BW56" i="53"/>
  <c r="BZ56" i="53"/>
  <c r="BW57" i="53"/>
  <c r="BZ57" i="53"/>
  <c r="BZ58" i="53"/>
  <c r="BW58" i="53"/>
  <c r="BW59" i="53"/>
  <c r="BZ59" i="53"/>
  <c r="BZ61" i="53"/>
  <c r="BW61" i="53"/>
  <c r="BW65" i="53"/>
  <c r="BV72" i="53"/>
  <c r="BZ65" i="53"/>
  <c r="BY65" i="53"/>
  <c r="BX72" i="53"/>
  <c r="BW66" i="53"/>
  <c r="BZ66" i="53"/>
  <c r="BZ67" i="53"/>
  <c r="BY67" i="53"/>
  <c r="BZ68" i="53"/>
  <c r="BY68" i="53"/>
  <c r="BZ69" i="53"/>
  <c r="BW69" i="53"/>
  <c r="BZ70" i="53"/>
  <c r="BW70" i="53"/>
  <c r="BZ71" i="53"/>
  <c r="BW71" i="53"/>
  <c r="BW74" i="53"/>
  <c r="BV94" i="53"/>
  <c r="BZ74" i="53"/>
  <c r="BY74" i="53"/>
  <c r="BX94" i="53"/>
  <c r="BZ75" i="53"/>
  <c r="BY75" i="53"/>
  <c r="BW76" i="53"/>
  <c r="BZ76" i="53"/>
  <c r="BZ77" i="53"/>
  <c r="BY77" i="53"/>
  <c r="BZ78" i="53"/>
  <c r="BW78" i="53"/>
  <c r="BZ79" i="53"/>
  <c r="BW79" i="53"/>
  <c r="BW80" i="53"/>
  <c r="BZ80" i="53"/>
  <c r="BZ81" i="53"/>
  <c r="BW81" i="53"/>
  <c r="BW82" i="53"/>
  <c r="BZ82" i="53"/>
  <c r="BZ83" i="53"/>
  <c r="BY83" i="53"/>
  <c r="BW84" i="53"/>
  <c r="BZ84" i="53"/>
  <c r="BZ85" i="53"/>
  <c r="BW85" i="53"/>
  <c r="BZ86" i="53"/>
  <c r="BW86" i="53"/>
  <c r="BZ87" i="53"/>
  <c r="BW87" i="53"/>
  <c r="BW88" i="53"/>
  <c r="BZ88" i="53"/>
  <c r="BZ89" i="53"/>
  <c r="BW89" i="53"/>
  <c r="BZ90" i="53"/>
  <c r="BW90" i="53"/>
  <c r="BZ91" i="53"/>
  <c r="BY91" i="53"/>
  <c r="BW92" i="53"/>
  <c r="BZ92" i="53"/>
  <c r="BZ93" i="53"/>
  <c r="BY93" i="53"/>
  <c r="BZ97" i="53"/>
  <c r="BW97" i="53"/>
  <c r="BZ98" i="53"/>
  <c r="BY98" i="53"/>
  <c r="BZ99" i="53"/>
  <c r="BY99" i="53"/>
  <c r="BZ110" i="53"/>
  <c r="CN115" i="53"/>
  <c r="CN113" i="53"/>
  <c r="CL119" i="53"/>
  <c r="CM94" i="53"/>
  <c r="CP94" i="53"/>
  <c r="CL121" i="53"/>
  <c r="CL95" i="53"/>
  <c r="CM95" i="53" s="1"/>
  <c r="CP72" i="53"/>
  <c r="CL117" i="53"/>
  <c r="CL100" i="53"/>
  <c r="CM100" i="53" s="1"/>
  <c r="CP60" i="53"/>
  <c r="CP62" i="53" s="1"/>
  <c r="CP16" i="53"/>
  <c r="CL101" i="53"/>
  <c r="CQ98" i="53"/>
  <c r="CQ89" i="53"/>
  <c r="CQ81" i="53"/>
  <c r="CQ72" i="53"/>
  <c r="CQ62" i="53"/>
  <c r="CQ54" i="53"/>
  <c r="CQ46" i="53"/>
  <c r="CQ38" i="53"/>
  <c r="CQ30" i="53"/>
  <c r="CQ22" i="53"/>
  <c r="CQ65" i="53"/>
  <c r="CQ97" i="53"/>
  <c r="CQ88" i="53"/>
  <c r="CQ80" i="53"/>
  <c r="CQ71" i="53"/>
  <c r="CQ61" i="53"/>
  <c r="CQ53" i="53"/>
  <c r="CQ45" i="53"/>
  <c r="CQ37" i="53"/>
  <c r="CQ29" i="53"/>
  <c r="CQ21" i="53"/>
  <c r="CQ31" i="53"/>
  <c r="CQ87" i="53"/>
  <c r="CQ79" i="53"/>
  <c r="CQ70" i="53"/>
  <c r="CQ60" i="53"/>
  <c r="CQ52" i="53"/>
  <c r="CQ44" i="53"/>
  <c r="CQ36" i="53"/>
  <c r="CQ28" i="53"/>
  <c r="CQ20" i="53"/>
  <c r="CQ74" i="53"/>
  <c r="CQ23" i="53"/>
  <c r="CQ94" i="53"/>
  <c r="CQ86" i="53"/>
  <c r="CQ78" i="53"/>
  <c r="CQ69" i="53"/>
  <c r="CQ59" i="53"/>
  <c r="CQ51" i="53"/>
  <c r="CQ43" i="53"/>
  <c r="CQ35" i="53"/>
  <c r="CQ27" i="53"/>
  <c r="CQ16" i="53"/>
  <c r="CQ93" i="53"/>
  <c r="CQ85" i="53"/>
  <c r="CQ77" i="53"/>
  <c r="CQ68" i="53"/>
  <c r="CQ58" i="53"/>
  <c r="CQ50" i="53"/>
  <c r="CQ42" i="53"/>
  <c r="CQ34" i="53"/>
  <c r="CQ26" i="53"/>
  <c r="CP111" i="53"/>
  <c r="CQ82" i="53"/>
  <c r="CQ47" i="53"/>
  <c r="CQ92" i="53"/>
  <c r="CQ84" i="53"/>
  <c r="CQ76" i="53"/>
  <c r="CQ67" i="53"/>
  <c r="CQ57" i="53"/>
  <c r="CQ49" i="53"/>
  <c r="CQ41" i="53"/>
  <c r="CQ33" i="53"/>
  <c r="CQ25" i="53"/>
  <c r="CQ99" i="53"/>
  <c r="CQ39" i="53"/>
  <c r="CQ91" i="53"/>
  <c r="CQ83" i="53"/>
  <c r="CQ75" i="53"/>
  <c r="CQ66" i="53"/>
  <c r="CQ56" i="53"/>
  <c r="CQ48" i="53"/>
  <c r="CQ40" i="53"/>
  <c r="CQ32" i="53"/>
  <c r="CQ24" i="53"/>
  <c r="CQ90" i="53"/>
  <c r="CQ55" i="53"/>
  <c r="BZ111" i="53"/>
  <c r="BX111" i="53"/>
  <c r="BV111" i="53"/>
  <c r="BH110" i="53"/>
  <c r="BF110" i="53"/>
  <c r="BJ110" i="53" s="1"/>
  <c r="BH109" i="53"/>
  <c r="BF109" i="53"/>
  <c r="BJ109" i="53" s="1"/>
  <c r="BH106" i="53"/>
  <c r="BM106" i="53" s="1"/>
  <c r="BF106" i="53"/>
  <c r="BH105" i="53"/>
  <c r="BF105" i="53"/>
  <c r="BJ105" i="53" s="1"/>
  <c r="BH104" i="53"/>
  <c r="BF104" i="53"/>
  <c r="BJ104" i="53" s="1"/>
  <c r="BH99" i="53"/>
  <c r="BF99" i="53"/>
  <c r="BG99" i="53" s="1"/>
  <c r="BH98" i="53"/>
  <c r="BI98" i="53" s="1"/>
  <c r="BF98" i="53"/>
  <c r="BH97" i="53"/>
  <c r="BI97" i="53" s="1"/>
  <c r="BF97" i="53"/>
  <c r="BH93" i="53"/>
  <c r="BI93" i="53" s="1"/>
  <c r="BF93" i="53"/>
  <c r="BH92" i="53"/>
  <c r="BI92" i="53" s="1"/>
  <c r="BF92" i="53"/>
  <c r="BH91" i="53"/>
  <c r="BF91" i="53"/>
  <c r="BH90" i="53"/>
  <c r="BI90" i="53" s="1"/>
  <c r="BF90" i="53"/>
  <c r="BH89" i="53"/>
  <c r="BI89" i="53" s="1"/>
  <c r="BF89" i="53"/>
  <c r="BH88" i="53"/>
  <c r="BI88" i="53" s="1"/>
  <c r="BF88" i="53"/>
  <c r="BH87" i="53"/>
  <c r="BI87" i="53" s="1"/>
  <c r="BF87" i="53"/>
  <c r="BH86" i="53"/>
  <c r="BI86" i="53" s="1"/>
  <c r="BF86" i="53"/>
  <c r="BH85" i="53"/>
  <c r="BI85" i="53" s="1"/>
  <c r="BF85" i="53"/>
  <c r="BH84" i="53"/>
  <c r="BI84" i="53" s="1"/>
  <c r="BF84" i="53"/>
  <c r="BH83" i="53"/>
  <c r="BF83" i="53"/>
  <c r="BH82" i="53"/>
  <c r="BI82" i="53" s="1"/>
  <c r="BF82" i="53"/>
  <c r="BH81" i="53"/>
  <c r="BF81" i="53"/>
  <c r="BG81" i="53" s="1"/>
  <c r="BH80" i="53"/>
  <c r="BI80" i="53" s="1"/>
  <c r="BF80" i="53"/>
  <c r="BH79" i="53"/>
  <c r="BI79" i="53" s="1"/>
  <c r="BF79" i="53"/>
  <c r="BH78" i="53"/>
  <c r="BI78" i="53" s="1"/>
  <c r="BF78" i="53"/>
  <c r="BH77" i="53"/>
  <c r="BI77" i="53" s="1"/>
  <c r="BF77" i="53"/>
  <c r="BH76" i="53"/>
  <c r="BI76" i="53" s="1"/>
  <c r="BF76" i="53"/>
  <c r="BH75" i="53"/>
  <c r="BF75" i="53"/>
  <c r="BH74" i="53"/>
  <c r="BF74" i="53"/>
  <c r="BH71" i="53"/>
  <c r="BF71" i="53"/>
  <c r="BH70" i="53"/>
  <c r="BI70" i="53" s="1"/>
  <c r="BF70" i="53"/>
  <c r="BH69" i="53"/>
  <c r="BF69" i="53"/>
  <c r="BG69" i="53" s="1"/>
  <c r="BH68" i="53"/>
  <c r="BI68" i="53" s="1"/>
  <c r="BF68" i="53"/>
  <c r="BH67" i="53"/>
  <c r="BI67" i="53" s="1"/>
  <c r="BF67" i="53"/>
  <c r="BH66" i="53"/>
  <c r="BI66" i="53" s="1"/>
  <c r="BF66" i="53"/>
  <c r="BH65" i="53"/>
  <c r="BF65" i="53"/>
  <c r="BH61" i="53"/>
  <c r="BI61" i="53" s="1"/>
  <c r="BF61" i="53"/>
  <c r="BH59" i="53"/>
  <c r="BI59" i="53" s="1"/>
  <c r="BF59" i="53"/>
  <c r="BH58" i="53"/>
  <c r="BI58" i="53" s="1"/>
  <c r="BF58" i="53"/>
  <c r="BH57" i="53"/>
  <c r="BI57" i="53" s="1"/>
  <c r="BF57" i="53"/>
  <c r="BH56" i="53"/>
  <c r="BI56" i="53" s="1"/>
  <c r="BF56" i="53"/>
  <c r="BH55" i="53"/>
  <c r="BI55" i="53" s="1"/>
  <c r="BF55" i="53"/>
  <c r="BH54" i="53"/>
  <c r="BI54" i="53" s="1"/>
  <c r="BF54" i="53"/>
  <c r="BH53" i="53"/>
  <c r="BI53" i="53" s="1"/>
  <c r="BF53" i="53"/>
  <c r="BH52" i="53"/>
  <c r="BF52" i="53"/>
  <c r="BG52" i="53" s="1"/>
  <c r="BH51" i="53"/>
  <c r="BI51" i="53" s="1"/>
  <c r="BF51" i="53"/>
  <c r="BH50" i="53"/>
  <c r="BI50" i="53" s="1"/>
  <c r="BF50" i="53"/>
  <c r="BH49" i="53"/>
  <c r="BI49" i="53" s="1"/>
  <c r="BF49" i="53"/>
  <c r="BH48" i="53"/>
  <c r="BI48" i="53" s="1"/>
  <c r="BF48" i="53"/>
  <c r="BH47" i="53"/>
  <c r="BI47" i="53" s="1"/>
  <c r="BF47" i="53"/>
  <c r="BH46" i="53"/>
  <c r="BI46" i="53" s="1"/>
  <c r="BF46" i="53"/>
  <c r="BH45" i="53"/>
  <c r="BF45" i="53"/>
  <c r="BG45" i="53" s="1"/>
  <c r="BH44" i="53"/>
  <c r="BF44" i="53"/>
  <c r="BG44" i="53" s="1"/>
  <c r="BH43" i="53"/>
  <c r="BI43" i="53" s="1"/>
  <c r="BF43" i="53"/>
  <c r="BH42" i="53"/>
  <c r="BI42" i="53" s="1"/>
  <c r="BF42" i="53"/>
  <c r="BH41" i="53"/>
  <c r="BI41" i="53" s="1"/>
  <c r="BF41" i="53"/>
  <c r="BH40" i="53"/>
  <c r="BI40" i="53" s="1"/>
  <c r="BF40" i="53"/>
  <c r="BH39" i="53"/>
  <c r="BI39" i="53" s="1"/>
  <c r="BF39" i="53"/>
  <c r="BH38" i="53"/>
  <c r="BI38" i="53" s="1"/>
  <c r="BF38" i="53"/>
  <c r="BH37" i="53"/>
  <c r="BI37" i="53" s="1"/>
  <c r="BF37" i="53"/>
  <c r="BH36" i="53"/>
  <c r="BF36" i="53"/>
  <c r="BG36" i="53" s="1"/>
  <c r="BH35" i="53"/>
  <c r="BI35" i="53" s="1"/>
  <c r="BF35" i="53"/>
  <c r="BH34" i="53"/>
  <c r="BI34" i="53" s="1"/>
  <c r="BF34" i="53"/>
  <c r="BH33" i="53"/>
  <c r="BI33" i="53" s="1"/>
  <c r="BF33" i="53"/>
  <c r="BH32" i="53"/>
  <c r="BI32" i="53" s="1"/>
  <c r="BF32" i="53"/>
  <c r="BH31" i="53"/>
  <c r="BI31" i="53" s="1"/>
  <c r="BF31" i="53"/>
  <c r="BH30" i="53"/>
  <c r="BI30" i="53" s="1"/>
  <c r="BF30" i="53"/>
  <c r="BH29" i="53"/>
  <c r="BI29" i="53" s="1"/>
  <c r="BF29" i="53"/>
  <c r="BH28" i="53"/>
  <c r="BF28" i="53"/>
  <c r="BH27" i="53"/>
  <c r="BF27" i="53"/>
  <c r="BG27" i="53" s="1"/>
  <c r="BH26" i="53"/>
  <c r="BI26" i="53" s="1"/>
  <c r="BF26" i="53"/>
  <c r="BH25" i="53"/>
  <c r="BI25" i="53" s="1"/>
  <c r="BF25" i="53"/>
  <c r="BH24" i="53"/>
  <c r="BI24" i="53" s="1"/>
  <c r="BF24" i="53"/>
  <c r="BH23" i="53"/>
  <c r="BI23" i="53" s="1"/>
  <c r="BF23" i="53"/>
  <c r="BH22" i="53"/>
  <c r="BI22" i="53" s="1"/>
  <c r="BF22" i="53"/>
  <c r="BH21" i="53"/>
  <c r="BI21" i="53" s="1"/>
  <c r="BF21" i="53"/>
  <c r="BH20" i="53"/>
  <c r="BF20" i="53"/>
  <c r="BH15" i="53"/>
  <c r="BM15" i="53" s="1"/>
  <c r="BF15" i="53"/>
  <c r="BH14" i="53"/>
  <c r="BF14" i="53"/>
  <c r="BH13" i="53"/>
  <c r="BF13" i="53"/>
  <c r="BJ13" i="53" s="1"/>
  <c r="BH12" i="53"/>
  <c r="BF12" i="53"/>
  <c r="BJ12" i="53" s="1"/>
  <c r="BH11" i="53"/>
  <c r="BF11" i="53"/>
  <c r="BJ11" i="53" s="1"/>
  <c r="CS110" i="53"/>
  <c r="CR110" i="53"/>
  <c r="CS109" i="53"/>
  <c r="CR109" i="53"/>
  <c r="CS106" i="53"/>
  <c r="CR106" i="53"/>
  <c r="CS105" i="53"/>
  <c r="CR105" i="53"/>
  <c r="CS104" i="53"/>
  <c r="CR104" i="53"/>
  <c r="CT104" i="53" s="1"/>
  <c r="CS99" i="53"/>
  <c r="CR99" i="53"/>
  <c r="CS98" i="53"/>
  <c r="CR98" i="53"/>
  <c r="CS97" i="53"/>
  <c r="CR97" i="53"/>
  <c r="CS93" i="53"/>
  <c r="CR93" i="53"/>
  <c r="CT93" i="53" s="1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T85" i="53" s="1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4" i="53"/>
  <c r="CR74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5" i="53"/>
  <c r="CR65" i="53"/>
  <c r="CS61" i="53"/>
  <c r="CR61" i="53"/>
  <c r="CS59" i="53"/>
  <c r="CR59" i="53"/>
  <c r="CS58" i="53"/>
  <c r="CR58" i="53"/>
  <c r="CS57" i="53"/>
  <c r="CR57" i="53"/>
  <c r="CS56" i="53"/>
  <c r="CR56" i="53"/>
  <c r="CS55" i="53"/>
  <c r="CR55" i="53"/>
  <c r="CT55" i="53" s="1"/>
  <c r="CS54" i="53"/>
  <c r="CR54" i="53"/>
  <c r="CS53" i="53"/>
  <c r="CR53" i="53"/>
  <c r="CS52" i="53"/>
  <c r="CR52" i="53"/>
  <c r="CS51" i="53"/>
  <c r="CR51" i="53"/>
  <c r="CT51" i="53" s="1"/>
  <c r="CS50" i="53"/>
  <c r="CR50" i="53"/>
  <c r="CT50" i="53" s="1"/>
  <c r="CS49" i="53"/>
  <c r="CR49" i="53"/>
  <c r="CS48" i="53"/>
  <c r="CR48" i="53"/>
  <c r="CT48" i="53" s="1"/>
  <c r="CS47" i="53"/>
  <c r="CR47" i="53"/>
  <c r="CS46" i="53"/>
  <c r="CR46" i="53"/>
  <c r="CS45" i="53"/>
  <c r="CR45" i="53"/>
  <c r="CT45" i="53" s="1"/>
  <c r="CS44" i="53"/>
  <c r="CR44" i="53"/>
  <c r="CS43" i="53"/>
  <c r="CR43" i="53"/>
  <c r="CS42" i="53"/>
  <c r="CR42" i="53"/>
  <c r="CS41" i="53"/>
  <c r="CR41" i="53"/>
  <c r="CT41" i="53" s="1"/>
  <c r="CS40" i="53"/>
  <c r="CR40" i="53"/>
  <c r="CT40" i="53" s="1"/>
  <c r="CS39" i="53"/>
  <c r="CR39" i="53"/>
  <c r="CS38" i="53"/>
  <c r="CR38" i="53"/>
  <c r="CT38" i="53" s="1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T31" i="53" s="1"/>
  <c r="CS30" i="53"/>
  <c r="CR30" i="53"/>
  <c r="CT30" i="53" s="1"/>
  <c r="CS29" i="53"/>
  <c r="CR29" i="53"/>
  <c r="CT29" i="53" s="1"/>
  <c r="CS28" i="53"/>
  <c r="CR28" i="53"/>
  <c r="CS27" i="53"/>
  <c r="CR27" i="53"/>
  <c r="CS26" i="53"/>
  <c r="CR26" i="53"/>
  <c r="CS25" i="53"/>
  <c r="CR25" i="53"/>
  <c r="CT25" i="53" s="1"/>
  <c r="CS24" i="53"/>
  <c r="CR24" i="53"/>
  <c r="CS23" i="53"/>
  <c r="CR23" i="53"/>
  <c r="CS22" i="53"/>
  <c r="CR22" i="53"/>
  <c r="CT22" i="53" s="1"/>
  <c r="CS21" i="53"/>
  <c r="CR21" i="53"/>
  <c r="CT21" i="53" s="1"/>
  <c r="CS20" i="53"/>
  <c r="CR20" i="53"/>
  <c r="CT20" i="53" s="1"/>
  <c r="CS15" i="53"/>
  <c r="CR15" i="53"/>
  <c r="CT15" i="53" s="1"/>
  <c r="CS14" i="53"/>
  <c r="CR14" i="53"/>
  <c r="CT14" i="53" s="1"/>
  <c r="CS13" i="53"/>
  <c r="CR13" i="53"/>
  <c r="CS12" i="53"/>
  <c r="CR12" i="53"/>
  <c r="CT12" i="53" s="1"/>
  <c r="CS11" i="53"/>
  <c r="CR11" i="53"/>
  <c r="CS9" i="53"/>
  <c r="CR9" i="53"/>
  <c r="CS8" i="53"/>
  <c r="CS10" i="53" s="1"/>
  <c r="CR8" i="53"/>
  <c r="CR10" i="53" s="1"/>
  <c r="CR111" i="53" s="1"/>
  <c r="CC110" i="53"/>
  <c r="CB110" i="53"/>
  <c r="CD110" i="53" s="1"/>
  <c r="CC109" i="53"/>
  <c r="CB109" i="53"/>
  <c r="CD109" i="53" s="1"/>
  <c r="CC106" i="53"/>
  <c r="CB106" i="53"/>
  <c r="CD106" i="53" s="1"/>
  <c r="CC105" i="53"/>
  <c r="CB105" i="53"/>
  <c r="CC104" i="53"/>
  <c r="CB104" i="53"/>
  <c r="CC99" i="53"/>
  <c r="CB99" i="53"/>
  <c r="CD99" i="53" s="1"/>
  <c r="CC98" i="53"/>
  <c r="CB98" i="53"/>
  <c r="CD98" i="53" s="1"/>
  <c r="CC97" i="53"/>
  <c r="CB97" i="53"/>
  <c r="CD97" i="53" s="1"/>
  <c r="CC93" i="53"/>
  <c r="CB93" i="53"/>
  <c r="CC92" i="53"/>
  <c r="CB92" i="53"/>
  <c r="CD92" i="53" s="1"/>
  <c r="CC91" i="53"/>
  <c r="CB91" i="53"/>
  <c r="CC90" i="53"/>
  <c r="CB90" i="53"/>
  <c r="CC89" i="53"/>
  <c r="CB89" i="53"/>
  <c r="CD89" i="53" s="1"/>
  <c r="CC88" i="53"/>
  <c r="CB88" i="53"/>
  <c r="CD88" i="53" s="1"/>
  <c r="CC87" i="53"/>
  <c r="CB87" i="53"/>
  <c r="CD87" i="53" s="1"/>
  <c r="CC86" i="53"/>
  <c r="CB86" i="53"/>
  <c r="CC85" i="53"/>
  <c r="CB85" i="53"/>
  <c r="CC84" i="53"/>
  <c r="CB84" i="53"/>
  <c r="CD84" i="53" s="1"/>
  <c r="CC83" i="53"/>
  <c r="CB83" i="53"/>
  <c r="CC82" i="53"/>
  <c r="CB82" i="53"/>
  <c r="CD82" i="53" s="1"/>
  <c r="CC81" i="53"/>
  <c r="CB81" i="53"/>
  <c r="CD81" i="53" s="1"/>
  <c r="CC80" i="53"/>
  <c r="CB80" i="53"/>
  <c r="CD80" i="53" s="1"/>
  <c r="CC79" i="53"/>
  <c r="CB79" i="53"/>
  <c r="CD79" i="53" s="1"/>
  <c r="CC78" i="53"/>
  <c r="CB78" i="53"/>
  <c r="CC77" i="53"/>
  <c r="CB77" i="53"/>
  <c r="CC76" i="53"/>
  <c r="CB76" i="53"/>
  <c r="CD76" i="53" s="1"/>
  <c r="CC75" i="53"/>
  <c r="CB75" i="53"/>
  <c r="CC74" i="53"/>
  <c r="CB74" i="53"/>
  <c r="CD74" i="53" s="1"/>
  <c r="CC71" i="53"/>
  <c r="CB71" i="53"/>
  <c r="CD71" i="53" s="1"/>
  <c r="CC70" i="53"/>
  <c r="CB70" i="53"/>
  <c r="CC69" i="53"/>
  <c r="CB69" i="53"/>
  <c r="CC68" i="53"/>
  <c r="CB68" i="53"/>
  <c r="CC67" i="53"/>
  <c r="CB67" i="53"/>
  <c r="CD67" i="53" s="1"/>
  <c r="CC66" i="53"/>
  <c r="CB66" i="53"/>
  <c r="CC65" i="53"/>
  <c r="CB65" i="53"/>
  <c r="CD65" i="53" s="1"/>
  <c r="CC61" i="53"/>
  <c r="CB61" i="53"/>
  <c r="CC59" i="53"/>
  <c r="CB59" i="53"/>
  <c r="CC58" i="53"/>
  <c r="CB58" i="53"/>
  <c r="CD58" i="53" s="1"/>
  <c r="CC57" i="53"/>
  <c r="CB57" i="53"/>
  <c r="CD57" i="53" s="1"/>
  <c r="CC56" i="53"/>
  <c r="CB56" i="53"/>
  <c r="CD56" i="53" s="1"/>
  <c r="CC55" i="53"/>
  <c r="CB55" i="53"/>
  <c r="CD55" i="53" s="1"/>
  <c r="CC54" i="53"/>
  <c r="CB54" i="53"/>
  <c r="CC53" i="53"/>
  <c r="CB53" i="53"/>
  <c r="CC52" i="53"/>
  <c r="CB52" i="53"/>
  <c r="CD52" i="53" s="1"/>
  <c r="CC51" i="53"/>
  <c r="CB51" i="53"/>
  <c r="CD51" i="53" s="1"/>
  <c r="CC50" i="53"/>
  <c r="CB50" i="53"/>
  <c r="CC49" i="53"/>
  <c r="CB49" i="53"/>
  <c r="CC48" i="53"/>
  <c r="CB48" i="53"/>
  <c r="CD48" i="53" s="1"/>
  <c r="CC47" i="53"/>
  <c r="CB47" i="53"/>
  <c r="CD47" i="53" s="1"/>
  <c r="CC46" i="53"/>
  <c r="CB46" i="53"/>
  <c r="CD46" i="53" s="1"/>
  <c r="CC45" i="53"/>
  <c r="CB45" i="53"/>
  <c r="CD45" i="53" s="1"/>
  <c r="CC44" i="53"/>
  <c r="CB44" i="53"/>
  <c r="CC43" i="53"/>
  <c r="CB43" i="53"/>
  <c r="CD43" i="53" s="1"/>
  <c r="CC42" i="53"/>
  <c r="CB42" i="53"/>
  <c r="CD42" i="53" s="1"/>
  <c r="CC41" i="53"/>
  <c r="CB41" i="53"/>
  <c r="CD41" i="53" s="1"/>
  <c r="CC40" i="53"/>
  <c r="CB40" i="53"/>
  <c r="CC39" i="53"/>
  <c r="CB39" i="53"/>
  <c r="CD39" i="53" s="1"/>
  <c r="CC38" i="53"/>
  <c r="CB38" i="53"/>
  <c r="CD38" i="53" s="1"/>
  <c r="CC37" i="53"/>
  <c r="CB37" i="53"/>
  <c r="CD37" i="53" s="1"/>
  <c r="CC36" i="53"/>
  <c r="CB36" i="53"/>
  <c r="CC35" i="53"/>
  <c r="CB35" i="53"/>
  <c r="CD35" i="53" s="1"/>
  <c r="CC34" i="53"/>
  <c r="CB34" i="53"/>
  <c r="CD34" i="53" s="1"/>
  <c r="CC33" i="53"/>
  <c r="CB33" i="53"/>
  <c r="CD33" i="53" s="1"/>
  <c r="CC32" i="53"/>
  <c r="CB32" i="53"/>
  <c r="CD32" i="53" s="1"/>
  <c r="CC31" i="53"/>
  <c r="CB31" i="53"/>
  <c r="CD31" i="53" s="1"/>
  <c r="CC30" i="53"/>
  <c r="CB30" i="53"/>
  <c r="CD30" i="53" s="1"/>
  <c r="CC29" i="53"/>
  <c r="CB29" i="53"/>
  <c r="CC28" i="53"/>
  <c r="CB28" i="53"/>
  <c r="CD28" i="53" s="1"/>
  <c r="CC27" i="53"/>
  <c r="CB27" i="53"/>
  <c r="CD27" i="53" s="1"/>
  <c r="CC26" i="53"/>
  <c r="CB26" i="53"/>
  <c r="CD26" i="53" s="1"/>
  <c r="CC25" i="53"/>
  <c r="CB25" i="53"/>
  <c r="CD25" i="53" s="1"/>
  <c r="CC24" i="53"/>
  <c r="CB24" i="53"/>
  <c r="CC23" i="53"/>
  <c r="CB23" i="53"/>
  <c r="CD23" i="53" s="1"/>
  <c r="CC22" i="53"/>
  <c r="CB22" i="53"/>
  <c r="CC21" i="53"/>
  <c r="CB21" i="53"/>
  <c r="CD21" i="53" s="1"/>
  <c r="CC20" i="53"/>
  <c r="CB20" i="53"/>
  <c r="CD20" i="53" s="1"/>
  <c r="CC15" i="53"/>
  <c r="CB15" i="53"/>
  <c r="CD15" i="53" s="1"/>
  <c r="CC14" i="53"/>
  <c r="CB14" i="53"/>
  <c r="CC13" i="53"/>
  <c r="CB13" i="53"/>
  <c r="CD13" i="53" s="1"/>
  <c r="CC12" i="53"/>
  <c r="CB12" i="53"/>
  <c r="CC11" i="53"/>
  <c r="CB11" i="53"/>
  <c r="CD11" i="53" s="1"/>
  <c r="CC9" i="53"/>
  <c r="CB9" i="53"/>
  <c r="CD9" i="53" s="1"/>
  <c r="CC8" i="53"/>
  <c r="CC10" i="53" s="1"/>
  <c r="CB8" i="53"/>
  <c r="CB10" i="53" s="1"/>
  <c r="BM110" i="53"/>
  <c r="BL110" i="53"/>
  <c r="BM109" i="53"/>
  <c r="BL109" i="53"/>
  <c r="BN109" i="53" s="1"/>
  <c r="BL106" i="53"/>
  <c r="BM105" i="53"/>
  <c r="BL105" i="53"/>
  <c r="BM104" i="53"/>
  <c r="BL104" i="53"/>
  <c r="BN104" i="53" s="1"/>
  <c r="BL99" i="53"/>
  <c r="BM98" i="53"/>
  <c r="BL98" i="53"/>
  <c r="BM97" i="53"/>
  <c r="BL97" i="53"/>
  <c r="BN97" i="53" s="1"/>
  <c r="BM93" i="53"/>
  <c r="BL93" i="53"/>
  <c r="BN93" i="53" s="1"/>
  <c r="BM92" i="53"/>
  <c r="BL92" i="53"/>
  <c r="BN92" i="53" s="1"/>
  <c r="BL91" i="53"/>
  <c r="BM90" i="53"/>
  <c r="BL90" i="53"/>
  <c r="BN90" i="53" s="1"/>
  <c r="BM89" i="53"/>
  <c r="BL89" i="53"/>
  <c r="BN89" i="53" s="1"/>
  <c r="BM88" i="53"/>
  <c r="BL88" i="53"/>
  <c r="BM87" i="53"/>
  <c r="BL87" i="53"/>
  <c r="BN87" i="53" s="1"/>
  <c r="BM86" i="53"/>
  <c r="BM85" i="53"/>
  <c r="BL85" i="53"/>
  <c r="BN85" i="53" s="1"/>
  <c r="BM84" i="53"/>
  <c r="BL84" i="53"/>
  <c r="BN84" i="53" s="1"/>
  <c r="BL83" i="53"/>
  <c r="BM82" i="53"/>
  <c r="BL82" i="53"/>
  <c r="BN82" i="53" s="1"/>
  <c r="BM81" i="53"/>
  <c r="BL81" i="53"/>
  <c r="BM80" i="53"/>
  <c r="BL80" i="53"/>
  <c r="BN80" i="53" s="1"/>
  <c r="BM79" i="53"/>
  <c r="BL79" i="53"/>
  <c r="BN79" i="53" s="1"/>
  <c r="BM78" i="53"/>
  <c r="BL78" i="53"/>
  <c r="BM77" i="53"/>
  <c r="BL77" i="53"/>
  <c r="BN77" i="53" s="1"/>
  <c r="BM76" i="53"/>
  <c r="BL76" i="53"/>
  <c r="BN76" i="53" s="1"/>
  <c r="BL75" i="53"/>
  <c r="BM74" i="53"/>
  <c r="BL74" i="53"/>
  <c r="BL71" i="53"/>
  <c r="BM70" i="53"/>
  <c r="BL70" i="53"/>
  <c r="BN70" i="53" s="1"/>
  <c r="BL69" i="53"/>
  <c r="BM68" i="53"/>
  <c r="BM67" i="53"/>
  <c r="BM66" i="53"/>
  <c r="BL66" i="53"/>
  <c r="BN66" i="53" s="1"/>
  <c r="BM65" i="53"/>
  <c r="BL65" i="53"/>
  <c r="BM61" i="53"/>
  <c r="BL61" i="53"/>
  <c r="BN61" i="53" s="1"/>
  <c r="BM59" i="53"/>
  <c r="BL59" i="53"/>
  <c r="BN59" i="53" s="1"/>
  <c r="BM58" i="53"/>
  <c r="BL58" i="53"/>
  <c r="BN58" i="53" s="1"/>
  <c r="BM57" i="53"/>
  <c r="BL57" i="53"/>
  <c r="BN57" i="53" s="1"/>
  <c r="BM56" i="53"/>
  <c r="BL56" i="53"/>
  <c r="BN56" i="53" s="1"/>
  <c r="BM55" i="53"/>
  <c r="BL55" i="53"/>
  <c r="BN55" i="53" s="1"/>
  <c r="BM54" i="53"/>
  <c r="BL54" i="53"/>
  <c r="BN54" i="53" s="1"/>
  <c r="BM53" i="53"/>
  <c r="BL53" i="53"/>
  <c r="BN53" i="53" s="1"/>
  <c r="BL52" i="53"/>
  <c r="BM51" i="53"/>
  <c r="BL51" i="53"/>
  <c r="BN51" i="53" s="1"/>
  <c r="BM50" i="53"/>
  <c r="BL50" i="53"/>
  <c r="BN50" i="53" s="1"/>
  <c r="BM49" i="53"/>
  <c r="BL49" i="53"/>
  <c r="BN49" i="53" s="1"/>
  <c r="BM48" i="53"/>
  <c r="BL48" i="53"/>
  <c r="BN48" i="53" s="1"/>
  <c r="BM47" i="53"/>
  <c r="BM46" i="53"/>
  <c r="BL46" i="53"/>
  <c r="BN46" i="53" s="1"/>
  <c r="BM45" i="53"/>
  <c r="BL45" i="53"/>
  <c r="BN45" i="53" s="1"/>
  <c r="BL44" i="53"/>
  <c r="BM43" i="53"/>
  <c r="BL43" i="53"/>
  <c r="BN43" i="53" s="1"/>
  <c r="BM42" i="53"/>
  <c r="BL42" i="53"/>
  <c r="BN42" i="53" s="1"/>
  <c r="BM41" i="53"/>
  <c r="BL41" i="53"/>
  <c r="BN41" i="53" s="1"/>
  <c r="BM40" i="53"/>
  <c r="BL40" i="53"/>
  <c r="BM39" i="53"/>
  <c r="BM38" i="53"/>
  <c r="BL38" i="53"/>
  <c r="BM37" i="53"/>
  <c r="BL37" i="53"/>
  <c r="BN37" i="53" s="1"/>
  <c r="BM36" i="53"/>
  <c r="BL36" i="53"/>
  <c r="BM35" i="53"/>
  <c r="BL35" i="53"/>
  <c r="BN35" i="53" s="1"/>
  <c r="BM34" i="53"/>
  <c r="BL34" i="53"/>
  <c r="BN34" i="53" s="1"/>
  <c r="BM33" i="53"/>
  <c r="BL33" i="53"/>
  <c r="BM32" i="53"/>
  <c r="BL32" i="53"/>
  <c r="BM31" i="53"/>
  <c r="BM30" i="53"/>
  <c r="BL30" i="53"/>
  <c r="BM29" i="53"/>
  <c r="BL29" i="53"/>
  <c r="BL28" i="53"/>
  <c r="BM27" i="53"/>
  <c r="BL27" i="53"/>
  <c r="BN27" i="53" s="1"/>
  <c r="BM26" i="53"/>
  <c r="BL26" i="53"/>
  <c r="BM25" i="53"/>
  <c r="BL25" i="53"/>
  <c r="BM24" i="53"/>
  <c r="BL24" i="53"/>
  <c r="BN24" i="53" s="1"/>
  <c r="BM23" i="53"/>
  <c r="BL23" i="53"/>
  <c r="BN23" i="53" s="1"/>
  <c r="BM22" i="53"/>
  <c r="BL22" i="53"/>
  <c r="BM21" i="53"/>
  <c r="BL21" i="53"/>
  <c r="BN21" i="53" s="1"/>
  <c r="BL20" i="53"/>
  <c r="BL15" i="53"/>
  <c r="BN15" i="53" s="1"/>
  <c r="BM14" i="53"/>
  <c r="BL14" i="53"/>
  <c r="BM13" i="53"/>
  <c r="BL13" i="53"/>
  <c r="BN13" i="53" s="1"/>
  <c r="BM12" i="53"/>
  <c r="BL12" i="53"/>
  <c r="BN12" i="53" s="1"/>
  <c r="BM11" i="53"/>
  <c r="BL11" i="53"/>
  <c r="BN11" i="53" s="1"/>
  <c r="BM9" i="53"/>
  <c r="BL9" i="53"/>
  <c r="BN9" i="53" s="1"/>
  <c r="BH8" i="53"/>
  <c r="BF8" i="53"/>
  <c r="BF10" i="53" l="1"/>
  <c r="BL8" i="53"/>
  <c r="BJ8" i="53"/>
  <c r="BJ10" i="53" s="1"/>
  <c r="BH10" i="53"/>
  <c r="BM8" i="53"/>
  <c r="BM10" i="53" s="1"/>
  <c r="BN14" i="53"/>
  <c r="BN25" i="53"/>
  <c r="BN26" i="53"/>
  <c r="CD66" i="53"/>
  <c r="CD77" i="53"/>
  <c r="CD90" i="53"/>
  <c r="CD91" i="53"/>
  <c r="CD93" i="53"/>
  <c r="CT47" i="53"/>
  <c r="CT54" i="53"/>
  <c r="CT83" i="53"/>
  <c r="CT91" i="53"/>
  <c r="CT98" i="53"/>
  <c r="BJ14" i="53"/>
  <c r="BJ20" i="53"/>
  <c r="BG20" i="53"/>
  <c r="BF60" i="53"/>
  <c r="BM20" i="53"/>
  <c r="BI20" i="53"/>
  <c r="BH60" i="53"/>
  <c r="BJ21" i="53"/>
  <c r="BK21" i="53" s="1"/>
  <c r="BG21" i="53"/>
  <c r="BJ22" i="53"/>
  <c r="BK22" i="53" s="1"/>
  <c r="BG22" i="53"/>
  <c r="BJ23" i="53"/>
  <c r="BK23" i="53" s="1"/>
  <c r="BG23" i="53"/>
  <c r="BJ24" i="53"/>
  <c r="BK24" i="53" s="1"/>
  <c r="BG24" i="53"/>
  <c r="BG25" i="53"/>
  <c r="BJ25" i="53"/>
  <c r="BK25" i="53" s="1"/>
  <c r="BJ26" i="53"/>
  <c r="BK26" i="53" s="1"/>
  <c r="BG26" i="53"/>
  <c r="BJ27" i="53"/>
  <c r="BK27" i="53" s="1"/>
  <c r="BI27" i="53"/>
  <c r="BJ28" i="53"/>
  <c r="BK28" i="53" s="1"/>
  <c r="BG28" i="53"/>
  <c r="BM28" i="53"/>
  <c r="BI28" i="53"/>
  <c r="BJ29" i="53"/>
  <c r="BK29" i="53" s="1"/>
  <c r="BG29" i="53"/>
  <c r="BJ30" i="53"/>
  <c r="BK30" i="53" s="1"/>
  <c r="BG30" i="53"/>
  <c r="BJ31" i="53"/>
  <c r="BK31" i="53" s="1"/>
  <c r="BG31" i="53"/>
  <c r="BJ32" i="53"/>
  <c r="BK32" i="53" s="1"/>
  <c r="BG32" i="53"/>
  <c r="BG33" i="53"/>
  <c r="BJ33" i="53"/>
  <c r="BK33" i="53" s="1"/>
  <c r="BJ34" i="53"/>
  <c r="BK34" i="53" s="1"/>
  <c r="BG34" i="53"/>
  <c r="BG35" i="53"/>
  <c r="BJ35" i="53"/>
  <c r="BK35" i="53" s="1"/>
  <c r="BJ36" i="53"/>
  <c r="BK36" i="53" s="1"/>
  <c r="BI36" i="53"/>
  <c r="BJ37" i="53"/>
  <c r="BK37" i="53" s="1"/>
  <c r="BG37" i="53"/>
  <c r="BJ38" i="53"/>
  <c r="BK38" i="53" s="1"/>
  <c r="BG38" i="53"/>
  <c r="BL39" i="53"/>
  <c r="BN39" i="53" s="1"/>
  <c r="BG39" i="53"/>
  <c r="BJ40" i="53"/>
  <c r="BK40" i="53" s="1"/>
  <c r="BG40" i="53"/>
  <c r="BG41" i="53"/>
  <c r="BJ41" i="53"/>
  <c r="BK41" i="53" s="1"/>
  <c r="BJ42" i="53"/>
  <c r="BK42" i="53" s="1"/>
  <c r="BG42" i="53"/>
  <c r="BG43" i="53"/>
  <c r="BJ43" i="53"/>
  <c r="BK43" i="53" s="1"/>
  <c r="BJ44" i="53"/>
  <c r="BK44" i="53" s="1"/>
  <c r="BI44" i="53"/>
  <c r="BJ45" i="53"/>
  <c r="BK45" i="53" s="1"/>
  <c r="BI45" i="53"/>
  <c r="BJ46" i="53"/>
  <c r="BK46" i="53" s="1"/>
  <c r="BG46" i="53"/>
  <c r="BL47" i="53"/>
  <c r="BN47" i="53" s="1"/>
  <c r="BG47" i="53"/>
  <c r="BJ48" i="53"/>
  <c r="BK48" i="53" s="1"/>
  <c r="BG48" i="53"/>
  <c r="BG49" i="53"/>
  <c r="BJ49" i="53"/>
  <c r="BK49" i="53" s="1"/>
  <c r="BJ50" i="53"/>
  <c r="BK50" i="53" s="1"/>
  <c r="BG50" i="53"/>
  <c r="BJ51" i="53"/>
  <c r="BK51" i="53" s="1"/>
  <c r="BG51" i="53"/>
  <c r="BM52" i="53"/>
  <c r="BN52" i="53" s="1"/>
  <c r="BI52" i="53"/>
  <c r="BJ53" i="53"/>
  <c r="BK53" i="53" s="1"/>
  <c r="BG53" i="53"/>
  <c r="BJ54" i="53"/>
  <c r="BK54" i="53" s="1"/>
  <c r="BG54" i="53"/>
  <c r="BJ55" i="53"/>
  <c r="BK55" i="53" s="1"/>
  <c r="BG55" i="53"/>
  <c r="BJ56" i="53"/>
  <c r="BK56" i="53" s="1"/>
  <c r="BG56" i="53"/>
  <c r="BG57" i="53"/>
  <c r="BJ57" i="53"/>
  <c r="BK57" i="53" s="1"/>
  <c r="BJ58" i="53"/>
  <c r="BK58" i="53" s="1"/>
  <c r="BG58" i="53"/>
  <c r="BJ59" i="53"/>
  <c r="BK59" i="53" s="1"/>
  <c r="BG59" i="53"/>
  <c r="BG61" i="53"/>
  <c r="BJ61" i="53"/>
  <c r="BK61" i="53" s="1"/>
  <c r="BG65" i="53"/>
  <c r="BF72" i="53"/>
  <c r="BJ65" i="53"/>
  <c r="BI65" i="53"/>
  <c r="BH72" i="53"/>
  <c r="BG66" i="53"/>
  <c r="BJ66" i="53"/>
  <c r="BK66" i="53" s="1"/>
  <c r="BJ67" i="53"/>
  <c r="BK67" i="53" s="1"/>
  <c r="BG67" i="53"/>
  <c r="BJ68" i="53"/>
  <c r="BK68" i="53" s="1"/>
  <c r="BG68" i="53"/>
  <c r="BJ69" i="53"/>
  <c r="BK69" i="53" s="1"/>
  <c r="BI69" i="53"/>
  <c r="BG70" i="53"/>
  <c r="BJ70" i="53"/>
  <c r="BK70" i="53" s="1"/>
  <c r="BJ71" i="53"/>
  <c r="BK71" i="53" s="1"/>
  <c r="BG71" i="53"/>
  <c r="BM71" i="53"/>
  <c r="BI71" i="53"/>
  <c r="BG74" i="53"/>
  <c r="BF94" i="53"/>
  <c r="BJ74" i="53"/>
  <c r="BI74" i="53"/>
  <c r="BH94" i="53"/>
  <c r="BJ75" i="53"/>
  <c r="BK75" i="53" s="1"/>
  <c r="BG75" i="53"/>
  <c r="BM75" i="53"/>
  <c r="BI75" i="53"/>
  <c r="BG76" i="53"/>
  <c r="BJ76" i="53"/>
  <c r="BK76" i="53" s="1"/>
  <c r="BJ77" i="53"/>
  <c r="BK77" i="53" s="1"/>
  <c r="BG77" i="53"/>
  <c r="BJ78" i="53"/>
  <c r="BK78" i="53" s="1"/>
  <c r="BG78" i="53"/>
  <c r="BJ79" i="53"/>
  <c r="BK79" i="53" s="1"/>
  <c r="BG79" i="53"/>
  <c r="BG80" i="53"/>
  <c r="BJ80" i="53"/>
  <c r="BK80" i="53" s="1"/>
  <c r="BJ81" i="53"/>
  <c r="BK81" i="53" s="1"/>
  <c r="BI81" i="53"/>
  <c r="BG82" i="53"/>
  <c r="BJ82" i="53"/>
  <c r="BK82" i="53" s="1"/>
  <c r="BJ83" i="53"/>
  <c r="BK83" i="53" s="1"/>
  <c r="BG83" i="53"/>
  <c r="BM83" i="53"/>
  <c r="BI83" i="53"/>
  <c r="BG84" i="53"/>
  <c r="BJ84" i="53"/>
  <c r="BK84" i="53" s="1"/>
  <c r="BJ85" i="53"/>
  <c r="BK85" i="53" s="1"/>
  <c r="BG85" i="53"/>
  <c r="BJ86" i="53"/>
  <c r="BK86" i="53" s="1"/>
  <c r="BG86" i="53"/>
  <c r="BJ87" i="53"/>
  <c r="BK87" i="53" s="1"/>
  <c r="BG87" i="53"/>
  <c r="BG88" i="53"/>
  <c r="BJ88" i="53"/>
  <c r="BK88" i="53" s="1"/>
  <c r="BG89" i="53"/>
  <c r="BJ89" i="53"/>
  <c r="BK89" i="53" s="1"/>
  <c r="BJ90" i="53"/>
  <c r="BK90" i="53" s="1"/>
  <c r="BG90" i="53"/>
  <c r="BJ91" i="53"/>
  <c r="BK91" i="53" s="1"/>
  <c r="BG91" i="53"/>
  <c r="BM91" i="53"/>
  <c r="BI91" i="53"/>
  <c r="BG92" i="53"/>
  <c r="BJ92" i="53"/>
  <c r="BK92" i="53" s="1"/>
  <c r="BJ93" i="53"/>
  <c r="BK93" i="53" s="1"/>
  <c r="BG93" i="53"/>
  <c r="BJ97" i="53"/>
  <c r="BK97" i="53" s="1"/>
  <c r="BG97" i="53"/>
  <c r="BJ98" i="53"/>
  <c r="BK98" i="53" s="1"/>
  <c r="BG98" i="53"/>
  <c r="BJ99" i="53"/>
  <c r="BK99" i="53" s="1"/>
  <c r="BI99" i="53"/>
  <c r="CL115" i="53"/>
  <c r="CL113" i="53"/>
  <c r="CM101" i="53"/>
  <c r="CP117" i="53"/>
  <c r="CP121" i="53"/>
  <c r="CP95" i="53"/>
  <c r="CP119" i="53"/>
  <c r="CA99" i="53"/>
  <c r="CA98" i="53"/>
  <c r="CA97" i="53"/>
  <c r="CA93" i="53"/>
  <c r="CA92" i="53"/>
  <c r="CA91" i="53"/>
  <c r="CA90" i="53"/>
  <c r="CA89" i="53"/>
  <c r="CA88" i="53"/>
  <c r="CA87" i="53"/>
  <c r="CA86" i="53"/>
  <c r="CA85" i="53"/>
  <c r="CA84" i="53"/>
  <c r="CA83" i="53"/>
  <c r="CA82" i="53"/>
  <c r="CA81" i="53"/>
  <c r="CA80" i="53"/>
  <c r="CA79" i="53"/>
  <c r="CA78" i="53"/>
  <c r="CA77" i="53"/>
  <c r="CA76" i="53"/>
  <c r="CA75" i="53"/>
  <c r="BX95" i="53"/>
  <c r="BY95" i="53" s="1"/>
  <c r="BX119" i="53"/>
  <c r="BY94" i="53"/>
  <c r="CA74" i="53"/>
  <c r="BZ94" i="53"/>
  <c r="BV119" i="53"/>
  <c r="BW94" i="53"/>
  <c r="CA71" i="53"/>
  <c r="CA70" i="53"/>
  <c r="CA69" i="53"/>
  <c r="CA68" i="53"/>
  <c r="CA67" i="53"/>
  <c r="CA66" i="53"/>
  <c r="BX121" i="53"/>
  <c r="BY72" i="53"/>
  <c r="CA65" i="53"/>
  <c r="BZ72" i="53"/>
  <c r="BV121" i="53"/>
  <c r="BW72" i="53"/>
  <c r="BV95" i="53"/>
  <c r="BW95" i="53" s="1"/>
  <c r="CA61" i="53"/>
  <c r="CA59" i="53"/>
  <c r="CA58" i="53"/>
  <c r="CA57" i="53"/>
  <c r="CA56" i="53"/>
  <c r="CA55" i="53"/>
  <c r="CA54" i="53"/>
  <c r="CA53" i="53"/>
  <c r="CA52" i="53"/>
  <c r="CA51" i="53"/>
  <c r="CA50" i="53"/>
  <c r="CA49" i="53"/>
  <c r="CA48" i="53"/>
  <c r="CA47" i="53"/>
  <c r="CA46" i="53"/>
  <c r="CA45" i="53"/>
  <c r="CA44" i="53"/>
  <c r="CA43" i="53"/>
  <c r="CA42" i="53"/>
  <c r="CA41" i="53"/>
  <c r="CA40" i="53"/>
  <c r="CA39" i="53"/>
  <c r="CA38" i="53"/>
  <c r="CA37" i="53"/>
  <c r="CA36" i="53"/>
  <c r="CA35" i="53"/>
  <c r="CA34" i="53"/>
  <c r="CA33" i="53"/>
  <c r="CA32" i="53"/>
  <c r="CA31" i="53"/>
  <c r="CA30" i="53"/>
  <c r="CA29" i="53"/>
  <c r="CA28" i="53"/>
  <c r="CA27" i="53"/>
  <c r="CA26" i="53"/>
  <c r="CA25" i="53"/>
  <c r="CA24" i="53"/>
  <c r="CA23" i="53"/>
  <c r="CA22" i="53"/>
  <c r="CA21" i="53"/>
  <c r="BY60" i="53"/>
  <c r="BX62" i="53"/>
  <c r="CA20" i="53"/>
  <c r="BZ60" i="53"/>
  <c r="BW60" i="53"/>
  <c r="BV62" i="53"/>
  <c r="BZ16" i="53"/>
  <c r="BW16" i="53"/>
  <c r="CT33" i="53"/>
  <c r="CT37" i="53"/>
  <c r="CT66" i="53"/>
  <c r="CT70" i="53"/>
  <c r="CT80" i="53"/>
  <c r="CT84" i="53"/>
  <c r="CT88" i="53"/>
  <c r="CT92" i="53"/>
  <c r="CT99" i="53"/>
  <c r="CT11" i="53"/>
  <c r="CT23" i="53"/>
  <c r="CT27" i="53"/>
  <c r="CT59" i="53"/>
  <c r="CT81" i="53"/>
  <c r="CT89" i="53"/>
  <c r="CT110" i="53"/>
  <c r="CT24" i="53"/>
  <c r="CT35" i="53"/>
  <c r="CT46" i="53"/>
  <c r="CT61" i="53"/>
  <c r="CT68" i="53"/>
  <c r="CR94" i="53"/>
  <c r="CT82" i="53"/>
  <c r="CT86" i="53"/>
  <c r="CT90" i="53"/>
  <c r="CT97" i="53"/>
  <c r="CT105" i="53"/>
  <c r="CS94" i="53"/>
  <c r="CT9" i="53"/>
  <c r="CT32" i="53"/>
  <c r="CT36" i="53"/>
  <c r="CT39" i="53"/>
  <c r="CT43" i="53"/>
  <c r="CT69" i="53"/>
  <c r="CT75" i="53"/>
  <c r="CT79" i="53"/>
  <c r="CT87" i="53"/>
  <c r="CT109" i="53"/>
  <c r="CT106" i="53"/>
  <c r="CT77" i="53"/>
  <c r="CT78" i="53"/>
  <c r="CT74" i="53"/>
  <c r="CT76" i="53"/>
  <c r="CR72" i="53"/>
  <c r="CT65" i="53"/>
  <c r="CS72" i="53"/>
  <c r="CT67" i="53"/>
  <c r="CT71" i="53"/>
  <c r="CT34" i="53"/>
  <c r="CT57" i="53"/>
  <c r="CT28" i="53"/>
  <c r="CT44" i="53"/>
  <c r="CT58" i="53"/>
  <c r="CT26" i="53"/>
  <c r="CT42" i="53"/>
  <c r="CT52" i="53"/>
  <c r="CS60" i="53"/>
  <c r="CS62" i="53" s="1"/>
  <c r="CT49" i="53"/>
  <c r="CT53" i="53"/>
  <c r="CT56" i="53"/>
  <c r="CT13" i="53"/>
  <c r="CT8" i="53"/>
  <c r="CT10" i="53" s="1"/>
  <c r="CT111" i="53" s="1"/>
  <c r="CB111" i="53"/>
  <c r="CD104" i="53"/>
  <c r="CD105" i="53"/>
  <c r="CD86" i="53"/>
  <c r="CD83" i="53"/>
  <c r="CD75" i="53"/>
  <c r="CC94" i="53"/>
  <c r="CD78" i="53"/>
  <c r="CD85" i="53"/>
  <c r="CD68" i="53"/>
  <c r="CC72" i="53"/>
  <c r="CD69" i="53"/>
  <c r="CD70" i="53"/>
  <c r="CB72" i="53"/>
  <c r="CD61" i="53"/>
  <c r="CC60" i="53"/>
  <c r="CC62" i="53" s="1"/>
  <c r="CD24" i="53"/>
  <c r="CD50" i="53"/>
  <c r="CD54" i="53"/>
  <c r="CD22" i="53"/>
  <c r="CD29" i="53"/>
  <c r="CD36" i="53"/>
  <c r="CD40" i="53"/>
  <c r="CD44" i="53"/>
  <c r="CD59" i="53"/>
  <c r="CD49" i="53"/>
  <c r="CD53" i="53"/>
  <c r="CD12" i="53"/>
  <c r="CD14" i="53"/>
  <c r="CD8" i="53"/>
  <c r="CD10" i="53" s="1"/>
  <c r="BM111" i="53"/>
  <c r="BN110" i="53"/>
  <c r="BJ106" i="53"/>
  <c r="BN105" i="53"/>
  <c r="BN106" i="53"/>
  <c r="BN98" i="53"/>
  <c r="BM99" i="53"/>
  <c r="BN99" i="53" s="1"/>
  <c r="BM94" i="53"/>
  <c r="BN75" i="53"/>
  <c r="BN78" i="53"/>
  <c r="BL86" i="53"/>
  <c r="BN83" i="53"/>
  <c r="BN86" i="53"/>
  <c r="BN91" i="53"/>
  <c r="BL94" i="53"/>
  <c r="BN81" i="53"/>
  <c r="BN88" i="53"/>
  <c r="BM69" i="53"/>
  <c r="BN69" i="53" s="1"/>
  <c r="BL67" i="53"/>
  <c r="BN67" i="53" s="1"/>
  <c r="BN71" i="53"/>
  <c r="BL68" i="53"/>
  <c r="BN68" i="53" s="1"/>
  <c r="BN33" i="53"/>
  <c r="BN36" i="53"/>
  <c r="BN40" i="53"/>
  <c r="BN30" i="53"/>
  <c r="BM44" i="53"/>
  <c r="BM60" i="53" s="1"/>
  <c r="BM62" i="53" s="1"/>
  <c r="BJ52" i="53"/>
  <c r="BK52" i="53" s="1"/>
  <c r="BN20" i="53"/>
  <c r="BL31" i="53"/>
  <c r="BN31" i="53" s="1"/>
  <c r="BJ39" i="53"/>
  <c r="BK39" i="53" s="1"/>
  <c r="BJ47" i="53"/>
  <c r="BK47" i="53" s="1"/>
  <c r="BN28" i="53"/>
  <c r="BN38" i="53"/>
  <c r="BN44" i="53"/>
  <c r="BN32" i="53"/>
  <c r="BN22" i="53"/>
  <c r="BN29" i="53"/>
  <c r="BJ15" i="53"/>
  <c r="CS111" i="53"/>
  <c r="CS16" i="53"/>
  <c r="CR16" i="53"/>
  <c r="CR60" i="53"/>
  <c r="CR62" i="53" s="1"/>
  <c r="CR117" i="53" s="1"/>
  <c r="CC111" i="53"/>
  <c r="CC16" i="53"/>
  <c r="CD72" i="53"/>
  <c r="CB94" i="53"/>
  <c r="CB16" i="53"/>
  <c r="CB60" i="53"/>
  <c r="CB62" i="53" s="1"/>
  <c r="CB117" i="53" s="1"/>
  <c r="BL10" i="53"/>
  <c r="BN65" i="53"/>
  <c r="BN74" i="53"/>
  <c r="BM16" i="53"/>
  <c r="BL60" i="53"/>
  <c r="BL62" i="53" s="1"/>
  <c r="CB119" i="53" l="1"/>
  <c r="BN60" i="53"/>
  <c r="BN62" i="53" s="1"/>
  <c r="BM117" i="53"/>
  <c r="BM119" i="53"/>
  <c r="CD60" i="53"/>
  <c r="CD62" i="53" s="1"/>
  <c r="CC117" i="53"/>
  <c r="CB121" i="53"/>
  <c r="CC121" i="53"/>
  <c r="CC95" i="53"/>
  <c r="CC100" i="53" s="1"/>
  <c r="CC119" i="53"/>
  <c r="CD94" i="53"/>
  <c r="CS117" i="53"/>
  <c r="CT60" i="53"/>
  <c r="CT62" i="53" s="1"/>
  <c r="CT72" i="53"/>
  <c r="CS121" i="53"/>
  <c r="CR121" i="53"/>
  <c r="CT94" i="53"/>
  <c r="CS119" i="53"/>
  <c r="CR95" i="53"/>
  <c r="CR119" i="53"/>
  <c r="CA16" i="53"/>
  <c r="BV117" i="53"/>
  <c r="BW62" i="53"/>
  <c r="BV100" i="53"/>
  <c r="CA60" i="53"/>
  <c r="BZ62" i="53"/>
  <c r="BX117" i="53"/>
  <c r="BY62" i="53"/>
  <c r="BX100" i="53"/>
  <c r="BZ121" i="53"/>
  <c r="CA72" i="53"/>
  <c r="BZ95" i="53"/>
  <c r="CA95" i="53" s="1"/>
  <c r="BZ119" i="53"/>
  <c r="CA94" i="53"/>
  <c r="CQ95" i="53"/>
  <c r="CP100" i="53"/>
  <c r="BH95" i="53"/>
  <c r="BI95" i="53" s="1"/>
  <c r="BI94" i="53"/>
  <c r="BK74" i="53"/>
  <c r="BJ94" i="53"/>
  <c r="BG94" i="53"/>
  <c r="BI72" i="53"/>
  <c r="BK65" i="53"/>
  <c r="BJ72" i="53"/>
  <c r="BG72" i="53"/>
  <c r="BF95" i="53"/>
  <c r="BG95" i="53" s="1"/>
  <c r="BI60" i="53"/>
  <c r="BH62" i="53"/>
  <c r="BG60" i="53"/>
  <c r="BF62" i="53"/>
  <c r="BK20" i="53"/>
  <c r="BJ60" i="53"/>
  <c r="BH111" i="53"/>
  <c r="BH16" i="53"/>
  <c r="BJ111" i="53"/>
  <c r="BJ16" i="53"/>
  <c r="BK16" i="53" s="1"/>
  <c r="BN8" i="53"/>
  <c r="BN10" i="53" s="1"/>
  <c r="BF111" i="53"/>
  <c r="BF16" i="53"/>
  <c r="CT16" i="53"/>
  <c r="CS95" i="53"/>
  <c r="CS100" i="53" s="1"/>
  <c r="CS101" i="53" s="1"/>
  <c r="CS115" i="53" s="1"/>
  <c r="CB95" i="53"/>
  <c r="CD16" i="53"/>
  <c r="CD121" i="53" s="1"/>
  <c r="CD111" i="53"/>
  <c r="BN94" i="53"/>
  <c r="BL72" i="53"/>
  <c r="BM72" i="53"/>
  <c r="CT95" i="53"/>
  <c r="CT100" i="53"/>
  <c r="CT101" i="53" s="1"/>
  <c r="CT115" i="53" s="1"/>
  <c r="CR100" i="53"/>
  <c r="CR101" i="53" s="1"/>
  <c r="CR115" i="53" s="1"/>
  <c r="CB100" i="53"/>
  <c r="CB101" i="53" s="1"/>
  <c r="CB115" i="53" s="1"/>
  <c r="CD95" i="53"/>
  <c r="CD100" i="53" s="1"/>
  <c r="CD101" i="53" s="1"/>
  <c r="CD115" i="53" s="1"/>
  <c r="CC101" i="53"/>
  <c r="CC115" i="53" s="1"/>
  <c r="BL111" i="53"/>
  <c r="BL16" i="53"/>
  <c r="BL117" i="53" l="1"/>
  <c r="BL119" i="53"/>
  <c r="BM95" i="53"/>
  <c r="BM100" i="53" s="1"/>
  <c r="BM101" i="53" s="1"/>
  <c r="BM115" i="53" s="1"/>
  <c r="BM121" i="53"/>
  <c r="BL121" i="53"/>
  <c r="BG16" i="53"/>
  <c r="BF119" i="53"/>
  <c r="BF121" i="53"/>
  <c r="BN16" i="53"/>
  <c r="BN119" i="53" s="1"/>
  <c r="BN111" i="53"/>
  <c r="BI16" i="53"/>
  <c r="BH119" i="53"/>
  <c r="BH121" i="53"/>
  <c r="BK60" i="53"/>
  <c r="BJ62" i="53"/>
  <c r="BF117" i="53"/>
  <c r="BG62" i="53"/>
  <c r="BF100" i="53"/>
  <c r="BH117" i="53"/>
  <c r="BI62" i="53"/>
  <c r="BH100" i="53"/>
  <c r="BJ121" i="53"/>
  <c r="BK72" i="53"/>
  <c r="BJ95" i="53"/>
  <c r="BK95" i="53" s="1"/>
  <c r="BJ119" i="53"/>
  <c r="BK94" i="53"/>
  <c r="CP101" i="53"/>
  <c r="CQ100" i="53"/>
  <c r="BY100" i="53"/>
  <c r="BX101" i="53"/>
  <c r="BZ117" i="53"/>
  <c r="CA62" i="53"/>
  <c r="BZ100" i="53"/>
  <c r="BW100" i="53"/>
  <c r="BV101" i="53"/>
  <c r="CT119" i="53"/>
  <c r="CT121" i="53"/>
  <c r="CT117" i="53"/>
  <c r="CD119" i="53"/>
  <c r="CD117" i="53"/>
  <c r="BN117" i="53"/>
  <c r="BL95" i="53"/>
  <c r="BL100" i="53" s="1"/>
  <c r="BL101" i="53" s="1"/>
  <c r="BL115" i="53" s="1"/>
  <c r="BN72" i="53"/>
  <c r="BN121" i="53" s="1"/>
  <c r="CT113" i="53"/>
  <c r="CR113" i="53"/>
  <c r="CS113" i="53"/>
  <c r="CD113" i="53"/>
  <c r="CB113" i="53"/>
  <c r="CC113" i="53"/>
  <c r="BM113" i="53"/>
  <c r="BV115" i="53" l="1"/>
  <c r="BW101" i="53"/>
  <c r="BV113" i="53"/>
  <c r="CA100" i="53"/>
  <c r="BZ101" i="53"/>
  <c r="BX115" i="53"/>
  <c r="BY101" i="53"/>
  <c r="BX113" i="53"/>
  <c r="CP115" i="53"/>
  <c r="CP113" i="53"/>
  <c r="CQ101" i="53"/>
  <c r="BH101" i="53"/>
  <c r="BI100" i="53"/>
  <c r="BG100" i="53"/>
  <c r="BF101" i="53"/>
  <c r="BJ117" i="53"/>
  <c r="BK62" i="53"/>
  <c r="BJ100" i="53"/>
  <c r="BN95" i="53"/>
  <c r="BN100" i="53" s="1"/>
  <c r="BN101" i="53" s="1"/>
  <c r="BN115" i="53" s="1"/>
  <c r="BL113" i="53"/>
  <c r="BJ101" i="53" l="1"/>
  <c r="BK100" i="53"/>
  <c r="BF115" i="53"/>
  <c r="BG101" i="53"/>
  <c r="BF113" i="53"/>
  <c r="BH115" i="53"/>
  <c r="BI101" i="53"/>
  <c r="BH113" i="53"/>
  <c r="BZ115" i="53"/>
  <c r="CA101" i="53"/>
  <c r="BZ113" i="53"/>
  <c r="BN113" i="53"/>
  <c r="BJ115" i="53" l="1"/>
  <c r="BK101" i="53"/>
  <c r="BJ113" i="53"/>
  <c r="AR110" i="53"/>
  <c r="AW110" i="53" s="1"/>
  <c r="AP110" i="53"/>
  <c r="AR109" i="53"/>
  <c r="AW109" i="53" s="1"/>
  <c r="AP109" i="53"/>
  <c r="AR106" i="53"/>
  <c r="AP106" i="53"/>
  <c r="AV106" i="53" s="1"/>
  <c r="AR105" i="53"/>
  <c r="AW105" i="53" s="1"/>
  <c r="AP105" i="53"/>
  <c r="AR104" i="53"/>
  <c r="AW104" i="53" s="1"/>
  <c r="AP104" i="53"/>
  <c r="AR99" i="53"/>
  <c r="AP99" i="53"/>
  <c r="AR98" i="53"/>
  <c r="AP98" i="53"/>
  <c r="AR97" i="53"/>
  <c r="AP97" i="53"/>
  <c r="AT97" i="53" l="1"/>
  <c r="AQ97" i="53"/>
  <c r="AV97" i="53"/>
  <c r="AS97" i="53"/>
  <c r="AW97" i="53"/>
  <c r="AX97" i="53" s="1"/>
  <c r="AQ98" i="53"/>
  <c r="AV98" i="53"/>
  <c r="AT98" i="53"/>
  <c r="AS98" i="53"/>
  <c r="AW98" i="53"/>
  <c r="AQ99" i="53"/>
  <c r="AV99" i="53"/>
  <c r="AT99" i="53"/>
  <c r="AS99" i="53"/>
  <c r="AW99" i="53"/>
  <c r="AV104" i="53"/>
  <c r="AX104" i="53" s="1"/>
  <c r="AT104" i="53"/>
  <c r="AT105" i="53"/>
  <c r="AV105" i="53"/>
  <c r="AX105" i="53" s="1"/>
  <c r="AT106" i="53"/>
  <c r="AW106" i="53"/>
  <c r="AX106" i="53" s="1"/>
  <c r="AT109" i="53"/>
  <c r="AV109" i="53"/>
  <c r="AX109" i="53"/>
  <c r="AT110" i="53"/>
  <c r="AV110" i="53"/>
  <c r="AX110" i="53" s="1"/>
  <c r="AU99" i="53" l="1"/>
  <c r="AX99" i="53"/>
  <c r="AU98" i="53"/>
  <c r="AX98" i="53"/>
  <c r="AU97" i="53"/>
  <c r="AR93" i="53" l="1"/>
  <c r="AP93" i="53"/>
  <c r="AR92" i="53"/>
  <c r="AP92" i="53"/>
  <c r="AR91" i="53"/>
  <c r="AP91" i="53"/>
  <c r="AR90" i="53"/>
  <c r="AP90" i="53"/>
  <c r="AR89" i="53"/>
  <c r="AP89" i="53"/>
  <c r="AR88" i="53"/>
  <c r="AP88" i="53"/>
  <c r="AR87" i="53"/>
  <c r="AP87" i="53"/>
  <c r="AR86" i="53"/>
  <c r="AP86" i="53"/>
  <c r="AR85" i="53"/>
  <c r="AP85" i="53"/>
  <c r="AR84" i="53"/>
  <c r="AP84" i="53"/>
  <c r="AR83" i="53"/>
  <c r="AP83" i="53"/>
  <c r="AR82" i="53"/>
  <c r="AP82" i="53"/>
  <c r="AR81" i="53"/>
  <c r="AP81" i="53"/>
  <c r="AR80" i="53"/>
  <c r="AP80" i="53"/>
  <c r="AR79" i="53"/>
  <c r="AP79" i="53"/>
  <c r="AR78" i="53"/>
  <c r="AP78" i="53"/>
  <c r="AR77" i="53"/>
  <c r="AP77" i="53"/>
  <c r="AR76" i="53"/>
  <c r="AP76" i="53"/>
  <c r="AR75" i="53"/>
  <c r="AP75" i="53"/>
  <c r="AR74" i="53"/>
  <c r="AP74" i="53"/>
  <c r="AR71" i="53"/>
  <c r="AP71" i="53"/>
  <c r="AR70" i="53"/>
  <c r="AP70" i="53"/>
  <c r="AR69" i="53"/>
  <c r="AP69" i="53"/>
  <c r="AR68" i="53"/>
  <c r="AP68" i="53"/>
  <c r="AR67" i="53"/>
  <c r="AP67" i="53"/>
  <c r="AR66" i="53"/>
  <c r="AP66" i="53"/>
  <c r="AR65" i="53"/>
  <c r="AP65" i="53"/>
  <c r="AR61" i="53"/>
  <c r="AP61" i="53"/>
  <c r="AR59" i="53"/>
  <c r="AP59" i="53"/>
  <c r="AR58" i="53"/>
  <c r="AP58" i="53"/>
  <c r="AR57" i="53"/>
  <c r="AP57" i="53"/>
  <c r="AR56" i="53"/>
  <c r="AP56" i="53"/>
  <c r="AR55" i="53"/>
  <c r="AP55" i="53"/>
  <c r="AR54" i="53"/>
  <c r="AP54" i="53"/>
  <c r="AR53" i="53"/>
  <c r="AP53" i="53"/>
  <c r="AR52" i="53"/>
  <c r="AP52" i="53"/>
  <c r="AR51" i="53"/>
  <c r="AP51" i="53"/>
  <c r="AR50" i="53"/>
  <c r="AP50" i="53"/>
  <c r="AR49" i="53"/>
  <c r="AP49" i="53"/>
  <c r="AR48" i="53"/>
  <c r="AP48" i="53"/>
  <c r="AR47" i="53"/>
  <c r="AP47" i="53"/>
  <c r="AR46" i="53"/>
  <c r="AP46" i="53"/>
  <c r="AR45" i="53"/>
  <c r="AP45" i="53"/>
  <c r="AR44" i="53"/>
  <c r="AP44" i="53"/>
  <c r="AR43" i="53"/>
  <c r="AP43" i="53"/>
  <c r="AR42" i="53"/>
  <c r="AP42" i="53"/>
  <c r="AR41" i="53"/>
  <c r="AP41" i="53"/>
  <c r="AR40" i="53"/>
  <c r="AP40" i="53"/>
  <c r="AR39" i="53"/>
  <c r="AP39" i="53"/>
  <c r="AR38" i="53"/>
  <c r="AP38" i="53"/>
  <c r="AR37" i="53"/>
  <c r="AP37" i="53"/>
  <c r="AR36" i="53"/>
  <c r="AP36" i="53"/>
  <c r="AR35" i="53"/>
  <c r="AP35" i="53"/>
  <c r="AR34" i="53"/>
  <c r="AP34" i="53"/>
  <c r="AR33" i="53"/>
  <c r="AP33" i="53"/>
  <c r="AR32" i="53"/>
  <c r="AP32" i="53"/>
  <c r="AR31" i="53"/>
  <c r="AP31" i="53"/>
  <c r="AR30" i="53"/>
  <c r="AP30" i="53"/>
  <c r="AR29" i="53"/>
  <c r="AP29" i="53"/>
  <c r="AR28" i="53"/>
  <c r="AP28" i="53"/>
  <c r="AR27" i="53"/>
  <c r="AP27" i="53"/>
  <c r="AR26" i="53"/>
  <c r="AP26" i="53"/>
  <c r="AR25" i="53"/>
  <c r="AP25" i="53"/>
  <c r="AR24" i="53"/>
  <c r="AP24" i="53"/>
  <c r="AR23" i="53"/>
  <c r="AP23" i="53"/>
  <c r="AR22" i="53"/>
  <c r="AP22" i="53"/>
  <c r="AR21" i="53"/>
  <c r="AP21" i="53"/>
  <c r="AR20" i="53"/>
  <c r="AP20" i="53"/>
  <c r="AP9" i="53"/>
  <c r="AR9" i="53"/>
  <c r="AW9" i="53" s="1"/>
  <c r="AP10" i="53"/>
  <c r="AR10" i="53"/>
  <c r="AP11" i="53"/>
  <c r="AR11" i="53"/>
  <c r="AW11" i="53" s="1"/>
  <c r="AP12" i="53"/>
  <c r="AR12" i="53"/>
  <c r="AW12" i="53" s="1"/>
  <c r="AP13" i="53"/>
  <c r="AV13" i="53" s="1"/>
  <c r="AR13" i="53"/>
  <c r="AW13" i="53" s="1"/>
  <c r="AT13" i="53"/>
  <c r="AP14" i="53"/>
  <c r="AR14" i="53"/>
  <c r="AW14" i="53" s="1"/>
  <c r="AP15" i="53"/>
  <c r="AV15" i="53" s="1"/>
  <c r="AR15" i="53"/>
  <c r="AW15" i="53" s="1"/>
  <c r="AT15" i="53"/>
  <c r="AR8" i="53"/>
  <c r="AW8" i="53" s="1"/>
  <c r="AW10" i="53" s="1"/>
  <c r="AP8" i="53"/>
  <c r="AV8" i="53" l="1"/>
  <c r="AT8" i="53"/>
  <c r="AW111" i="53"/>
  <c r="AW16" i="53"/>
  <c r="AX15" i="53"/>
  <c r="AT14" i="53"/>
  <c r="AV14" i="53"/>
  <c r="AX14" i="53" s="1"/>
  <c r="AX13" i="53"/>
  <c r="AT12" i="53"/>
  <c r="AV12" i="53"/>
  <c r="AX12" i="53" s="1"/>
  <c r="AT11" i="53"/>
  <c r="AV11" i="53"/>
  <c r="AX11" i="53" s="1"/>
  <c r="AR111" i="53"/>
  <c r="AR16" i="53"/>
  <c r="AS16" i="53" s="1"/>
  <c r="AT10" i="53"/>
  <c r="AP111" i="53"/>
  <c r="AP16" i="53"/>
  <c r="AT9" i="53"/>
  <c r="AV9" i="53"/>
  <c r="AX9" i="53" s="1"/>
  <c r="AQ20" i="53"/>
  <c r="AV20" i="53"/>
  <c r="AP60" i="53"/>
  <c r="AT20" i="53"/>
  <c r="AS20" i="53"/>
  <c r="AW20" i="53"/>
  <c r="AR60" i="53"/>
  <c r="AT21" i="53"/>
  <c r="AU21" i="53" s="1"/>
  <c r="AQ21" i="53"/>
  <c r="AV21" i="53"/>
  <c r="AS21" i="53"/>
  <c r="AW21" i="53"/>
  <c r="AX21" i="53" s="1"/>
  <c r="AT22" i="53"/>
  <c r="AU22" i="53" s="1"/>
  <c r="AQ22" i="53"/>
  <c r="AV22" i="53"/>
  <c r="AS22" i="53"/>
  <c r="AW22" i="53"/>
  <c r="AQ23" i="53"/>
  <c r="AV23" i="53"/>
  <c r="AT23" i="53"/>
  <c r="AU23" i="53" s="1"/>
  <c r="AS23" i="53"/>
  <c r="AW23" i="53"/>
  <c r="AQ24" i="53"/>
  <c r="AV24" i="53"/>
  <c r="AT24" i="53"/>
  <c r="AU24" i="53" s="1"/>
  <c r="AS24" i="53"/>
  <c r="AW24" i="53"/>
  <c r="AT25" i="53"/>
  <c r="AU25" i="53" s="1"/>
  <c r="AQ25" i="53"/>
  <c r="AV25" i="53"/>
  <c r="AS25" i="53"/>
  <c r="AW25" i="53"/>
  <c r="AT26" i="53"/>
  <c r="AU26" i="53" s="1"/>
  <c r="AQ26" i="53"/>
  <c r="AV26" i="53"/>
  <c r="AS26" i="53"/>
  <c r="AW26" i="53"/>
  <c r="AQ27" i="53"/>
  <c r="AV27" i="53"/>
  <c r="AT27" i="53"/>
  <c r="AU27" i="53" s="1"/>
  <c r="AS27" i="53"/>
  <c r="AW27" i="53"/>
  <c r="AQ28" i="53"/>
  <c r="AV28" i="53"/>
  <c r="AT28" i="53"/>
  <c r="AU28" i="53" s="1"/>
  <c r="AS28" i="53"/>
  <c r="AW28" i="53"/>
  <c r="AT29" i="53"/>
  <c r="AU29" i="53" s="1"/>
  <c r="AQ29" i="53"/>
  <c r="AV29" i="53"/>
  <c r="AS29" i="53"/>
  <c r="AW29" i="53"/>
  <c r="AX29" i="53" s="1"/>
  <c r="AT30" i="53"/>
  <c r="AU30" i="53" s="1"/>
  <c r="AQ30" i="53"/>
  <c r="AV30" i="53"/>
  <c r="AS30" i="53"/>
  <c r="AW30" i="53"/>
  <c r="AQ31" i="53"/>
  <c r="AV31" i="53"/>
  <c r="AT31" i="53"/>
  <c r="AU31" i="53" s="1"/>
  <c r="AS31" i="53"/>
  <c r="AW31" i="53"/>
  <c r="AQ32" i="53"/>
  <c r="AV32" i="53"/>
  <c r="AT32" i="53"/>
  <c r="AU32" i="53" s="1"/>
  <c r="AS32" i="53"/>
  <c r="AW32" i="53"/>
  <c r="AT33" i="53"/>
  <c r="AU33" i="53" s="1"/>
  <c r="AQ33" i="53"/>
  <c r="AV33" i="53"/>
  <c r="AS33" i="53"/>
  <c r="AW33" i="53"/>
  <c r="AT34" i="53"/>
  <c r="AU34" i="53" s="1"/>
  <c r="AQ34" i="53"/>
  <c r="AV34" i="53"/>
  <c r="AS34" i="53"/>
  <c r="AW34" i="53"/>
  <c r="AQ35" i="53"/>
  <c r="AV35" i="53"/>
  <c r="AT35" i="53"/>
  <c r="AU35" i="53" s="1"/>
  <c r="AS35" i="53"/>
  <c r="AW35" i="53"/>
  <c r="AQ36" i="53"/>
  <c r="AV36" i="53"/>
  <c r="AT36" i="53"/>
  <c r="AU36" i="53" s="1"/>
  <c r="AS36" i="53"/>
  <c r="AW36" i="53"/>
  <c r="AT37" i="53"/>
  <c r="AU37" i="53" s="1"/>
  <c r="AQ37" i="53"/>
  <c r="AV37" i="53"/>
  <c r="AS37" i="53"/>
  <c r="AW37" i="53"/>
  <c r="AX37" i="53" s="1"/>
  <c r="AT38" i="53"/>
  <c r="AU38" i="53" s="1"/>
  <c r="AQ38" i="53"/>
  <c r="AV38" i="53"/>
  <c r="AS38" i="53"/>
  <c r="AW38" i="53"/>
  <c r="AQ39" i="53"/>
  <c r="AV39" i="53"/>
  <c r="AT39" i="53"/>
  <c r="AU39" i="53" s="1"/>
  <c r="AS39" i="53"/>
  <c r="AW39" i="53"/>
  <c r="AQ40" i="53"/>
  <c r="AV40" i="53"/>
  <c r="AT40" i="53"/>
  <c r="AU40" i="53" s="1"/>
  <c r="AS40" i="53"/>
  <c r="AW40" i="53"/>
  <c r="AT41" i="53"/>
  <c r="AU41" i="53" s="1"/>
  <c r="AQ41" i="53"/>
  <c r="AV41" i="53"/>
  <c r="AS41" i="53"/>
  <c r="AW41" i="53"/>
  <c r="AT42" i="53"/>
  <c r="AU42" i="53" s="1"/>
  <c r="AQ42" i="53"/>
  <c r="AV42" i="53"/>
  <c r="AS42" i="53"/>
  <c r="AW42" i="53"/>
  <c r="AQ43" i="53"/>
  <c r="AV43" i="53"/>
  <c r="AT43" i="53"/>
  <c r="AU43" i="53" s="1"/>
  <c r="AS43" i="53"/>
  <c r="AW43" i="53"/>
  <c r="AQ44" i="53"/>
  <c r="AV44" i="53"/>
  <c r="AT44" i="53"/>
  <c r="AU44" i="53" s="1"/>
  <c r="AS44" i="53"/>
  <c r="AW44" i="53"/>
  <c r="AT45" i="53"/>
  <c r="AU45" i="53" s="1"/>
  <c r="AQ45" i="53"/>
  <c r="AV45" i="53"/>
  <c r="AS45" i="53"/>
  <c r="AW45" i="53"/>
  <c r="AX45" i="53" s="1"/>
  <c r="AT46" i="53"/>
  <c r="AU46" i="53" s="1"/>
  <c r="AQ46" i="53"/>
  <c r="AV46" i="53"/>
  <c r="AS46" i="53"/>
  <c r="AW46" i="53"/>
  <c r="AQ47" i="53"/>
  <c r="AV47" i="53"/>
  <c r="AT47" i="53"/>
  <c r="AU47" i="53" s="1"/>
  <c r="AS47" i="53"/>
  <c r="AW47" i="53"/>
  <c r="AQ48" i="53"/>
  <c r="AV48" i="53"/>
  <c r="AT48" i="53"/>
  <c r="AU48" i="53" s="1"/>
  <c r="AS48" i="53"/>
  <c r="AW48" i="53"/>
  <c r="AT49" i="53"/>
  <c r="AU49" i="53" s="1"/>
  <c r="AQ49" i="53"/>
  <c r="AV49" i="53"/>
  <c r="AS49" i="53"/>
  <c r="AW49" i="53"/>
  <c r="AT50" i="53"/>
  <c r="AU50" i="53" s="1"/>
  <c r="AQ50" i="53"/>
  <c r="AV50" i="53"/>
  <c r="AS50" i="53"/>
  <c r="AW50" i="53"/>
  <c r="AQ51" i="53"/>
  <c r="AV51" i="53"/>
  <c r="AT51" i="53"/>
  <c r="AU51" i="53" s="1"/>
  <c r="AS51" i="53"/>
  <c r="AW51" i="53"/>
  <c r="AQ52" i="53"/>
  <c r="AV52" i="53"/>
  <c r="AT52" i="53"/>
  <c r="AU52" i="53" s="1"/>
  <c r="AS52" i="53"/>
  <c r="AW52" i="53"/>
  <c r="AT53" i="53"/>
  <c r="AU53" i="53" s="1"/>
  <c r="AQ53" i="53"/>
  <c r="AV53" i="53"/>
  <c r="AS53" i="53"/>
  <c r="AW53" i="53"/>
  <c r="AX53" i="53" s="1"/>
  <c r="AT54" i="53"/>
  <c r="AU54" i="53" s="1"/>
  <c r="AQ54" i="53"/>
  <c r="AV54" i="53"/>
  <c r="AS54" i="53"/>
  <c r="AW54" i="53"/>
  <c r="AQ55" i="53"/>
  <c r="AV55" i="53"/>
  <c r="AT55" i="53"/>
  <c r="AU55" i="53" s="1"/>
  <c r="AS55" i="53"/>
  <c r="AW55" i="53"/>
  <c r="AQ56" i="53"/>
  <c r="AV56" i="53"/>
  <c r="AT56" i="53"/>
  <c r="AU56" i="53" s="1"/>
  <c r="AS56" i="53"/>
  <c r="AW56" i="53"/>
  <c r="AT57" i="53"/>
  <c r="AU57" i="53" s="1"/>
  <c r="AQ57" i="53"/>
  <c r="AV57" i="53"/>
  <c r="AS57" i="53"/>
  <c r="AW57" i="53"/>
  <c r="AT58" i="53"/>
  <c r="AU58" i="53" s="1"/>
  <c r="AQ58" i="53"/>
  <c r="AV58" i="53"/>
  <c r="AS58" i="53"/>
  <c r="AW58" i="53"/>
  <c r="AQ59" i="53"/>
  <c r="AV59" i="53"/>
  <c r="AT59" i="53"/>
  <c r="AU59" i="53" s="1"/>
  <c r="AS59" i="53"/>
  <c r="AW59" i="53"/>
  <c r="AQ61" i="53"/>
  <c r="AV61" i="53"/>
  <c r="AT61" i="53"/>
  <c r="AU61" i="53" s="1"/>
  <c r="AS61" i="53"/>
  <c r="AW61" i="53"/>
  <c r="AX61" i="53" s="1"/>
  <c r="AT65" i="53"/>
  <c r="AQ65" i="53"/>
  <c r="AV65" i="53"/>
  <c r="AP72" i="53"/>
  <c r="AS65" i="53"/>
  <c r="AW65" i="53"/>
  <c r="AR72" i="53"/>
  <c r="AT66" i="53"/>
  <c r="AU66" i="53" s="1"/>
  <c r="AQ66" i="53"/>
  <c r="AV66" i="53"/>
  <c r="AS66" i="53"/>
  <c r="AW66" i="53"/>
  <c r="AT67" i="53"/>
  <c r="AU67" i="53" s="1"/>
  <c r="AQ67" i="53"/>
  <c r="AV67" i="53"/>
  <c r="AS67" i="53"/>
  <c r="AW67" i="53"/>
  <c r="AQ68" i="53"/>
  <c r="AV68" i="53"/>
  <c r="AT68" i="53"/>
  <c r="AU68" i="53" s="1"/>
  <c r="AS68" i="53"/>
  <c r="AW68" i="53"/>
  <c r="AQ69" i="53"/>
  <c r="AV69" i="53"/>
  <c r="AT69" i="53"/>
  <c r="AU69" i="53" s="1"/>
  <c r="AS69" i="53"/>
  <c r="AW69" i="53"/>
  <c r="AT70" i="53"/>
  <c r="AU70" i="53" s="1"/>
  <c r="AQ70" i="53"/>
  <c r="AV70" i="53"/>
  <c r="AS70" i="53"/>
  <c r="AW70" i="53"/>
  <c r="AT71" i="53"/>
  <c r="AU71" i="53" s="1"/>
  <c r="AQ71" i="53"/>
  <c r="AV71" i="53"/>
  <c r="AS71" i="53"/>
  <c r="AW71" i="53"/>
  <c r="AX71" i="53" s="1"/>
  <c r="AT74" i="53"/>
  <c r="AQ74" i="53"/>
  <c r="AV74" i="53"/>
  <c r="AP94" i="53"/>
  <c r="AS74" i="53"/>
  <c r="AW74" i="53"/>
  <c r="AR94" i="53"/>
  <c r="AQ75" i="53"/>
  <c r="AV75" i="53"/>
  <c r="AT75" i="53"/>
  <c r="AU75" i="53" s="1"/>
  <c r="AS75" i="53"/>
  <c r="AW75" i="53"/>
  <c r="AQ76" i="53"/>
  <c r="AV76" i="53"/>
  <c r="AT76" i="53"/>
  <c r="AU76" i="53" s="1"/>
  <c r="AS76" i="53"/>
  <c r="AW76" i="53"/>
  <c r="AT77" i="53"/>
  <c r="AU77" i="53" s="1"/>
  <c r="AQ77" i="53"/>
  <c r="AV77" i="53"/>
  <c r="AS77" i="53"/>
  <c r="AW77" i="53"/>
  <c r="AQ78" i="53"/>
  <c r="AV78" i="53"/>
  <c r="AT78" i="53"/>
  <c r="AU78" i="53" s="1"/>
  <c r="AS78" i="53"/>
  <c r="AW78" i="53"/>
  <c r="AQ79" i="53"/>
  <c r="AV79" i="53"/>
  <c r="AT79" i="53"/>
  <c r="AU79" i="53" s="1"/>
  <c r="AS79" i="53"/>
  <c r="AW79" i="53"/>
  <c r="AT80" i="53"/>
  <c r="AU80" i="53" s="1"/>
  <c r="AQ80" i="53"/>
  <c r="AV80" i="53"/>
  <c r="AS80" i="53"/>
  <c r="AW80" i="53"/>
  <c r="AX80" i="53" s="1"/>
  <c r="AT81" i="53"/>
  <c r="AU81" i="53" s="1"/>
  <c r="AQ81" i="53"/>
  <c r="AV81" i="53"/>
  <c r="AS81" i="53"/>
  <c r="AW81" i="53"/>
  <c r="AT82" i="53"/>
  <c r="AU82" i="53" s="1"/>
  <c r="AQ82" i="53"/>
  <c r="AV82" i="53"/>
  <c r="AS82" i="53"/>
  <c r="AW82" i="53"/>
  <c r="AQ83" i="53"/>
  <c r="AV83" i="53"/>
  <c r="AT83" i="53"/>
  <c r="AU83" i="53" s="1"/>
  <c r="AS83" i="53"/>
  <c r="AW83" i="53"/>
  <c r="AQ84" i="53"/>
  <c r="AV84" i="53"/>
  <c r="AT84" i="53"/>
  <c r="AU84" i="53" s="1"/>
  <c r="AS84" i="53"/>
  <c r="AW84" i="53"/>
  <c r="AT85" i="53"/>
  <c r="AU85" i="53" s="1"/>
  <c r="AQ85" i="53"/>
  <c r="AV85" i="53"/>
  <c r="AS85" i="53"/>
  <c r="AW85" i="53"/>
  <c r="AQ86" i="53"/>
  <c r="AV86" i="53"/>
  <c r="AT86" i="53"/>
  <c r="AU86" i="53" s="1"/>
  <c r="AS86" i="53"/>
  <c r="AW86" i="53"/>
  <c r="AQ87" i="53"/>
  <c r="AV87" i="53"/>
  <c r="AT87" i="53"/>
  <c r="AU87" i="53" s="1"/>
  <c r="AS87" i="53"/>
  <c r="AW87" i="53"/>
  <c r="AT88" i="53"/>
  <c r="AU88" i="53" s="1"/>
  <c r="AQ88" i="53"/>
  <c r="AV88" i="53"/>
  <c r="AS88" i="53"/>
  <c r="AW88" i="53"/>
  <c r="AX88" i="53" s="1"/>
  <c r="AT89" i="53"/>
  <c r="AU89" i="53" s="1"/>
  <c r="AQ89" i="53"/>
  <c r="AV89" i="53"/>
  <c r="AS89" i="53"/>
  <c r="AW89" i="53"/>
  <c r="AT90" i="53"/>
  <c r="AU90" i="53" s="1"/>
  <c r="AQ90" i="53"/>
  <c r="AV90" i="53"/>
  <c r="AS90" i="53"/>
  <c r="AW90" i="53"/>
  <c r="AQ91" i="53"/>
  <c r="AV91" i="53"/>
  <c r="AT91" i="53"/>
  <c r="AU91" i="53" s="1"/>
  <c r="AS91" i="53"/>
  <c r="AW91" i="53"/>
  <c r="AQ92" i="53"/>
  <c r="AV92" i="53"/>
  <c r="AT92" i="53"/>
  <c r="AU92" i="53" s="1"/>
  <c r="AS92" i="53"/>
  <c r="AW92" i="53"/>
  <c r="AT93" i="53"/>
  <c r="AU93" i="53" s="1"/>
  <c r="AQ93" i="53"/>
  <c r="AV93" i="53"/>
  <c r="AS93" i="53"/>
  <c r="AW93" i="53"/>
  <c r="AB110" i="53"/>
  <c r="AG110" i="53" s="1"/>
  <c r="AB109" i="53"/>
  <c r="AG109" i="53" s="1"/>
  <c r="AB106" i="53"/>
  <c r="AG106" i="53" s="1"/>
  <c r="AB105" i="53"/>
  <c r="AG105" i="53" s="1"/>
  <c r="AB104" i="53"/>
  <c r="AG104" i="53" s="1"/>
  <c r="AB99" i="53"/>
  <c r="AB98" i="53"/>
  <c r="AB97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4" i="53"/>
  <c r="AB71" i="53"/>
  <c r="AB70" i="53"/>
  <c r="AB69" i="53"/>
  <c r="AB68" i="53"/>
  <c r="AB67" i="53"/>
  <c r="AB66" i="53"/>
  <c r="AB65" i="53"/>
  <c r="AB61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AB15" i="53"/>
  <c r="AG15" i="53" s="1"/>
  <c r="AB14" i="53"/>
  <c r="AG14" i="53" s="1"/>
  <c r="AB13" i="53"/>
  <c r="AG13" i="53" s="1"/>
  <c r="AB12" i="53"/>
  <c r="AG12" i="53" s="1"/>
  <c r="AB11" i="53"/>
  <c r="AG11" i="53" s="1"/>
  <c r="AB9" i="53"/>
  <c r="AG9" i="53" s="1"/>
  <c r="AB8" i="53"/>
  <c r="AG8" i="53" s="1"/>
  <c r="AG10" i="53" s="1"/>
  <c r="Z110" i="53"/>
  <c r="AF110" i="53" s="1"/>
  <c r="Z109" i="53"/>
  <c r="AF109" i="53" s="1"/>
  <c r="AH109" i="53" s="1"/>
  <c r="Z106" i="53"/>
  <c r="AF106" i="53" s="1"/>
  <c r="AH106" i="53" s="1"/>
  <c r="Z105" i="53"/>
  <c r="AD105" i="53" s="1"/>
  <c r="Z104" i="53"/>
  <c r="Z99" i="53"/>
  <c r="Z98" i="53"/>
  <c r="Z97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5" i="53"/>
  <c r="Z74" i="53"/>
  <c r="Z71" i="53"/>
  <c r="Z70" i="53"/>
  <c r="Z69" i="53"/>
  <c r="Z68" i="53"/>
  <c r="Z67" i="53"/>
  <c r="Z66" i="53"/>
  <c r="Z65" i="53"/>
  <c r="Z61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Z20" i="53"/>
  <c r="Z15" i="53"/>
  <c r="AD15" i="53" s="1"/>
  <c r="Z14" i="53"/>
  <c r="Z13" i="53"/>
  <c r="AF13" i="53" s="1"/>
  <c r="Z12" i="53"/>
  <c r="AF12" i="53" s="1"/>
  <c r="AH12" i="53" s="1"/>
  <c r="Z11" i="53"/>
  <c r="AF11" i="53" s="1"/>
  <c r="AH11" i="53" s="1"/>
  <c r="Z10" i="53"/>
  <c r="Z111" i="53" s="1"/>
  <c r="Z9" i="53"/>
  <c r="Z8" i="53"/>
  <c r="AF8" i="53" s="1"/>
  <c r="AD9" i="53" l="1"/>
  <c r="AF9" i="53"/>
  <c r="AD14" i="53"/>
  <c r="AF14" i="53"/>
  <c r="AF20" i="53"/>
  <c r="AA20" i="53"/>
  <c r="AF21" i="53"/>
  <c r="AA21" i="53"/>
  <c r="AD22" i="53"/>
  <c r="AA22" i="53"/>
  <c r="AD23" i="53"/>
  <c r="AA23" i="53"/>
  <c r="AF24" i="53"/>
  <c r="AA24" i="53"/>
  <c r="AF25" i="53"/>
  <c r="AA25" i="53"/>
  <c r="AF26" i="53"/>
  <c r="AA26" i="53"/>
  <c r="AD27" i="53"/>
  <c r="AA27" i="53"/>
  <c r="AF27" i="53"/>
  <c r="AF28" i="53"/>
  <c r="AA28" i="53"/>
  <c r="AF29" i="53"/>
  <c r="AA29" i="53"/>
  <c r="AD30" i="53"/>
  <c r="AA30" i="53"/>
  <c r="AD31" i="53"/>
  <c r="AA31" i="53"/>
  <c r="AF31" i="53"/>
  <c r="AD32" i="53"/>
  <c r="AA32" i="53"/>
  <c r="AF33" i="53"/>
  <c r="AA33" i="53"/>
  <c r="AD34" i="53"/>
  <c r="AA34" i="53"/>
  <c r="AF34" i="53"/>
  <c r="AF35" i="53"/>
  <c r="AA35" i="53"/>
  <c r="AF36" i="53"/>
  <c r="AA36" i="53"/>
  <c r="AF37" i="53"/>
  <c r="AA37" i="53"/>
  <c r="AD38" i="53"/>
  <c r="AA38" i="53"/>
  <c r="AD39" i="53"/>
  <c r="AA39" i="53"/>
  <c r="AF40" i="53"/>
  <c r="AA40" i="53"/>
  <c r="AA41" i="53"/>
  <c r="AF41" i="53"/>
  <c r="AF42" i="53"/>
  <c r="AA42" i="53"/>
  <c r="AF43" i="53"/>
  <c r="AA43" i="53"/>
  <c r="AF44" i="53"/>
  <c r="AA44" i="53"/>
  <c r="AF45" i="53"/>
  <c r="AA45" i="53"/>
  <c r="AD46" i="53"/>
  <c r="AA46" i="53"/>
  <c r="AF47" i="53"/>
  <c r="AA47" i="53"/>
  <c r="AD48" i="53"/>
  <c r="AA48" i="53"/>
  <c r="AF48" i="53"/>
  <c r="AF49" i="53"/>
  <c r="AA49" i="53"/>
  <c r="AF50" i="53"/>
  <c r="AA50" i="53"/>
  <c r="AD51" i="53"/>
  <c r="AA51" i="53"/>
  <c r="AF52" i="53"/>
  <c r="AA52" i="53"/>
  <c r="AF53" i="53"/>
  <c r="AA53" i="53"/>
  <c r="AF54" i="53"/>
  <c r="AA54" i="53"/>
  <c r="AD55" i="53"/>
  <c r="AA55" i="53"/>
  <c r="AD56" i="53"/>
  <c r="AA56" i="53"/>
  <c r="AF57" i="53"/>
  <c r="AA57" i="53"/>
  <c r="AD58" i="53"/>
  <c r="AA58" i="53"/>
  <c r="AF59" i="53"/>
  <c r="AA59" i="53"/>
  <c r="AF61" i="53"/>
  <c r="AA61" i="53"/>
  <c r="AA65" i="53"/>
  <c r="AF65" i="53"/>
  <c r="Z72" i="53"/>
  <c r="AA66" i="53"/>
  <c r="AD67" i="53"/>
  <c r="AA67" i="53"/>
  <c r="AD68" i="53"/>
  <c r="AA68" i="53"/>
  <c r="AA69" i="53"/>
  <c r="AF69" i="53"/>
  <c r="AD69" i="53"/>
  <c r="AF70" i="53"/>
  <c r="AA70" i="53"/>
  <c r="AF71" i="53"/>
  <c r="AA71" i="53"/>
  <c r="AF74" i="53"/>
  <c r="AA74" i="53"/>
  <c r="AD75" i="53"/>
  <c r="AA75" i="53"/>
  <c r="AD76" i="53"/>
  <c r="AA76" i="53"/>
  <c r="AD77" i="53"/>
  <c r="AA77" i="53"/>
  <c r="AA78" i="53"/>
  <c r="AF78" i="53"/>
  <c r="AD78" i="53"/>
  <c r="AF79" i="53"/>
  <c r="AA79" i="53"/>
  <c r="AF80" i="53"/>
  <c r="AA80" i="53"/>
  <c r="AF81" i="53"/>
  <c r="AA81" i="53"/>
  <c r="AD82" i="53"/>
  <c r="AA82" i="53"/>
  <c r="AD83" i="53"/>
  <c r="AA83" i="53"/>
  <c r="AD84" i="53"/>
  <c r="AA84" i="53"/>
  <c r="AD85" i="53"/>
  <c r="AA85" i="53"/>
  <c r="AF85" i="53"/>
  <c r="AF86" i="53"/>
  <c r="AA86" i="53"/>
  <c r="AD86" i="53"/>
  <c r="AF87" i="53"/>
  <c r="AA87" i="53"/>
  <c r="AF88" i="53"/>
  <c r="AA88" i="53"/>
  <c r="AD89" i="53"/>
  <c r="AA89" i="53"/>
  <c r="AD90" i="53"/>
  <c r="AA90" i="53"/>
  <c r="AF91" i="53"/>
  <c r="AA91" i="53"/>
  <c r="AF92" i="53"/>
  <c r="AA92" i="53"/>
  <c r="AD93" i="53"/>
  <c r="AA93" i="53"/>
  <c r="AF97" i="53"/>
  <c r="AA97" i="53"/>
  <c r="AF98" i="53"/>
  <c r="AA98" i="53"/>
  <c r="AD99" i="53"/>
  <c r="AA99" i="53"/>
  <c r="AF99" i="53"/>
  <c r="AF104" i="53"/>
  <c r="AD104" i="53"/>
  <c r="AB60" i="53"/>
  <c r="AC20" i="53"/>
  <c r="AG20" i="53"/>
  <c r="AD21" i="53"/>
  <c r="AC21" i="53"/>
  <c r="AC22" i="53"/>
  <c r="AG22" i="53"/>
  <c r="AG23" i="53"/>
  <c r="AC23" i="53"/>
  <c r="AC24" i="53"/>
  <c r="AG24" i="53"/>
  <c r="AD25" i="53"/>
  <c r="AC25" i="53"/>
  <c r="AC26" i="53"/>
  <c r="AG26" i="53"/>
  <c r="AG27" i="53"/>
  <c r="AH27" i="53" s="1"/>
  <c r="AC27" i="53"/>
  <c r="AG28" i="53"/>
  <c r="AC28" i="53"/>
  <c r="AG29" i="53"/>
  <c r="AC29" i="53"/>
  <c r="AG30" i="53"/>
  <c r="AC30" i="53"/>
  <c r="AG31" i="53"/>
  <c r="AC31" i="53"/>
  <c r="AG32" i="53"/>
  <c r="AC32" i="53"/>
  <c r="AG33" i="53"/>
  <c r="AC33" i="53"/>
  <c r="AG34" i="53"/>
  <c r="AC34" i="53"/>
  <c r="AG35" i="53"/>
  <c r="AH35" i="53" s="1"/>
  <c r="AC35" i="53"/>
  <c r="AG36" i="53"/>
  <c r="AC36" i="53"/>
  <c r="AD37" i="53"/>
  <c r="AC37" i="53"/>
  <c r="AG38" i="53"/>
  <c r="AC38" i="53"/>
  <c r="AG39" i="53"/>
  <c r="AC39" i="53"/>
  <c r="AG40" i="53"/>
  <c r="AC40" i="53"/>
  <c r="AD41" i="53"/>
  <c r="AC41" i="53"/>
  <c r="AC42" i="53"/>
  <c r="AG42" i="53"/>
  <c r="AG43" i="53"/>
  <c r="AH43" i="53" s="1"/>
  <c r="AC43" i="53"/>
  <c r="AG44" i="53"/>
  <c r="AC44" i="53"/>
  <c r="AG45" i="53"/>
  <c r="AC45" i="53"/>
  <c r="AG46" i="53"/>
  <c r="AC46" i="53"/>
  <c r="AG47" i="53"/>
  <c r="AC47" i="53"/>
  <c r="AG48" i="53"/>
  <c r="AC48" i="53"/>
  <c r="AG49" i="53"/>
  <c r="AC49" i="53"/>
  <c r="AG50" i="53"/>
  <c r="AC50" i="53"/>
  <c r="AG51" i="53"/>
  <c r="AC51" i="53"/>
  <c r="AG52" i="53"/>
  <c r="AC52" i="53"/>
  <c r="AG53" i="53"/>
  <c r="AC53" i="53"/>
  <c r="AC54" i="53"/>
  <c r="AG54" i="53"/>
  <c r="AG55" i="53"/>
  <c r="AC55" i="53"/>
  <c r="AG56" i="53"/>
  <c r="AC56" i="53"/>
  <c r="AG57" i="53"/>
  <c r="AC57" i="53"/>
  <c r="AG58" i="53"/>
  <c r="AC58" i="53"/>
  <c r="AG59" i="53"/>
  <c r="AH59" i="53" s="1"/>
  <c r="AC59" i="53"/>
  <c r="AG61" i="53"/>
  <c r="AC61" i="53"/>
  <c r="AD65" i="53"/>
  <c r="AC65" i="53"/>
  <c r="AG66" i="53"/>
  <c r="AC66" i="53"/>
  <c r="AG67" i="53"/>
  <c r="AC67" i="53"/>
  <c r="AG68" i="53"/>
  <c r="AC68" i="53"/>
  <c r="AG69" i="53"/>
  <c r="AC69" i="53"/>
  <c r="AC70" i="53"/>
  <c r="AG70" i="53"/>
  <c r="AG71" i="53"/>
  <c r="AC71" i="53"/>
  <c r="AB94" i="53"/>
  <c r="AC74" i="53"/>
  <c r="AG74" i="53"/>
  <c r="AG75" i="53"/>
  <c r="AC75" i="53"/>
  <c r="AC76" i="53"/>
  <c r="AG76" i="53"/>
  <c r="AG77" i="53"/>
  <c r="AC77" i="53"/>
  <c r="AG78" i="53"/>
  <c r="AC78" i="53"/>
  <c r="AG79" i="53"/>
  <c r="AC79" i="53"/>
  <c r="AG80" i="53"/>
  <c r="AC80" i="53"/>
  <c r="AC81" i="53"/>
  <c r="AG81" i="53"/>
  <c r="AG82" i="53"/>
  <c r="AC82" i="53"/>
  <c r="AG83" i="53"/>
  <c r="AC83" i="53"/>
  <c r="AC84" i="53"/>
  <c r="AG84" i="53"/>
  <c r="AG85" i="53"/>
  <c r="AC85" i="53"/>
  <c r="AG86" i="53"/>
  <c r="AC86" i="53"/>
  <c r="AG87" i="53"/>
  <c r="AC87" i="53"/>
  <c r="AG88" i="53"/>
  <c r="AC88" i="53"/>
  <c r="AG89" i="53"/>
  <c r="AC89" i="53"/>
  <c r="AG90" i="53"/>
  <c r="AC90" i="53"/>
  <c r="AG91" i="53"/>
  <c r="AC91" i="53"/>
  <c r="AC92" i="53"/>
  <c r="AG92" i="53"/>
  <c r="AG93" i="53"/>
  <c r="AC93" i="53"/>
  <c r="AG97" i="53"/>
  <c r="AC97" i="53"/>
  <c r="AG98" i="53"/>
  <c r="AC98" i="53"/>
  <c r="AG99" i="53"/>
  <c r="AC99" i="53"/>
  <c r="AX93" i="53"/>
  <c r="AX92" i="53"/>
  <c r="AX91" i="53"/>
  <c r="AX90" i="53"/>
  <c r="AX89" i="53"/>
  <c r="AX87" i="53"/>
  <c r="AX86" i="53"/>
  <c r="AX85" i="53"/>
  <c r="AX84" i="53"/>
  <c r="AX83" i="53"/>
  <c r="AX82" i="53"/>
  <c r="AX81" i="53"/>
  <c r="AX79" i="53"/>
  <c r="AX78" i="53"/>
  <c r="AX77" i="53"/>
  <c r="AX76" i="53"/>
  <c r="AV94" i="53"/>
  <c r="AX75" i="53"/>
  <c r="AR95" i="53"/>
  <c r="AS95" i="53" s="1"/>
  <c r="AR119" i="53"/>
  <c r="AS94" i="53"/>
  <c r="AW94" i="53"/>
  <c r="AW119" i="53" s="1"/>
  <c r="AP95" i="53"/>
  <c r="AQ95" i="53" s="1"/>
  <c r="AP119" i="53"/>
  <c r="AQ94" i="53"/>
  <c r="AX74" i="53"/>
  <c r="AU74" i="53"/>
  <c r="AT94" i="53"/>
  <c r="AX70" i="53"/>
  <c r="AX69" i="53"/>
  <c r="AX68" i="53"/>
  <c r="AX67" i="53"/>
  <c r="AV72" i="53"/>
  <c r="AX66" i="53"/>
  <c r="AR121" i="53"/>
  <c r="AS72" i="53"/>
  <c r="AW72" i="53"/>
  <c r="AP121" i="53"/>
  <c r="AQ72" i="53"/>
  <c r="AX65" i="53"/>
  <c r="AU65" i="53"/>
  <c r="AT72" i="53"/>
  <c r="AX59" i="53"/>
  <c r="AX58" i="53"/>
  <c r="AX57" i="53"/>
  <c r="AX56" i="53"/>
  <c r="AX55" i="53"/>
  <c r="AX54" i="53"/>
  <c r="AX52" i="53"/>
  <c r="AX51" i="53"/>
  <c r="AX50" i="53"/>
  <c r="AX49" i="53"/>
  <c r="AX48" i="53"/>
  <c r="AX47" i="53"/>
  <c r="AX46" i="53"/>
  <c r="AX44" i="53"/>
  <c r="AX43" i="53"/>
  <c r="AX42" i="53"/>
  <c r="AX41" i="53"/>
  <c r="AX40" i="53"/>
  <c r="AX39" i="53"/>
  <c r="AX38" i="53"/>
  <c r="AX36" i="53"/>
  <c r="AX35" i="53"/>
  <c r="AX34" i="53"/>
  <c r="AX33" i="53"/>
  <c r="AX32" i="53"/>
  <c r="AX31" i="53"/>
  <c r="AX30" i="53"/>
  <c r="AX28" i="53"/>
  <c r="AX27" i="53"/>
  <c r="AX26" i="53"/>
  <c r="AX25" i="53"/>
  <c r="AX24" i="53"/>
  <c r="AX23" i="53"/>
  <c r="AX22" i="53"/>
  <c r="AS60" i="53"/>
  <c r="AR62" i="53"/>
  <c r="AW60" i="53"/>
  <c r="AW62" i="53" s="1"/>
  <c r="AU20" i="53"/>
  <c r="AT60" i="53"/>
  <c r="AQ60" i="53"/>
  <c r="AP62" i="53"/>
  <c r="AV60" i="53"/>
  <c r="AV62" i="53" s="1"/>
  <c r="AX20" i="53"/>
  <c r="AX60" i="53" s="1"/>
  <c r="AX62" i="53" s="1"/>
  <c r="AQ16" i="53"/>
  <c r="AT111" i="53"/>
  <c r="AT16" i="53"/>
  <c r="AU16" i="53" s="1"/>
  <c r="AX8" i="53"/>
  <c r="AX10" i="53" s="1"/>
  <c r="AV10" i="53"/>
  <c r="AH28" i="53"/>
  <c r="AH36" i="53"/>
  <c r="AH44" i="53"/>
  <c r="AH52" i="53"/>
  <c r="AH61" i="53"/>
  <c r="AH34" i="53"/>
  <c r="AG16" i="53"/>
  <c r="AH91" i="53"/>
  <c r="AH14" i="53"/>
  <c r="AH69" i="53"/>
  <c r="AH13" i="53"/>
  <c r="AH33" i="53"/>
  <c r="AH49" i="53"/>
  <c r="AH57" i="53"/>
  <c r="AH79" i="53"/>
  <c r="AH87" i="53"/>
  <c r="AH98" i="53"/>
  <c r="AH8" i="53"/>
  <c r="AH10" i="53" s="1"/>
  <c r="AF10" i="53"/>
  <c r="AH50" i="53"/>
  <c r="AH80" i="53"/>
  <c r="AH88" i="53"/>
  <c r="AH110" i="53"/>
  <c r="AH71" i="53"/>
  <c r="AH104" i="53"/>
  <c r="AD8" i="53"/>
  <c r="AD10" i="53" s="1"/>
  <c r="AD29" i="53"/>
  <c r="AH9" i="53"/>
  <c r="AH20" i="53"/>
  <c r="AH99" i="53"/>
  <c r="AF105" i="53"/>
  <c r="AH105" i="53" s="1"/>
  <c r="AD20" i="53"/>
  <c r="AD52" i="53"/>
  <c r="AD44" i="53"/>
  <c r="AD36" i="53"/>
  <c r="AD28" i="53"/>
  <c r="AD70" i="53"/>
  <c r="AD79" i="53"/>
  <c r="AD87" i="53"/>
  <c r="AF15" i="53"/>
  <c r="AH15" i="53" s="1"/>
  <c r="AF38" i="53"/>
  <c r="AH38" i="53" s="1"/>
  <c r="AG41" i="53"/>
  <c r="AF51" i="53"/>
  <c r="AH51" i="53" s="1"/>
  <c r="AF55" i="53"/>
  <c r="AH55" i="53" s="1"/>
  <c r="AF58" i="53"/>
  <c r="AH58" i="53" s="1"/>
  <c r="AG65" i="53"/>
  <c r="AG72" i="53" s="1"/>
  <c r="AG121" i="53" s="1"/>
  <c r="AF75" i="53"/>
  <c r="AH75" i="53" s="1"/>
  <c r="AF82" i="53"/>
  <c r="AH82" i="53" s="1"/>
  <c r="AF89" i="53"/>
  <c r="AH89" i="53" s="1"/>
  <c r="AF93" i="53"/>
  <c r="AH93" i="53" s="1"/>
  <c r="AD45" i="53"/>
  <c r="AH85" i="53"/>
  <c r="AD11" i="53"/>
  <c r="AD59" i="53"/>
  <c r="AD43" i="53"/>
  <c r="AD35" i="53"/>
  <c r="AD61" i="53"/>
  <c r="AD71" i="53"/>
  <c r="AD80" i="53"/>
  <c r="AD88" i="53"/>
  <c r="AD106" i="53"/>
  <c r="AG21" i="53"/>
  <c r="AH21" i="53" s="1"/>
  <c r="AF32" i="53"/>
  <c r="AH32" i="53" s="1"/>
  <c r="AF66" i="53"/>
  <c r="AH66" i="53" s="1"/>
  <c r="AD97" i="53"/>
  <c r="Z94" i="53"/>
  <c r="AD53" i="53"/>
  <c r="AG37" i="53"/>
  <c r="AH37" i="53" s="1"/>
  <c r="AD12" i="53"/>
  <c r="AD50" i="53"/>
  <c r="AD42" i="53"/>
  <c r="AD26" i="53"/>
  <c r="AD81" i="53"/>
  <c r="AD109" i="53"/>
  <c r="AF22" i="53"/>
  <c r="AH22" i="53" s="1"/>
  <c r="AG25" i="53"/>
  <c r="AH25" i="53" s="1"/>
  <c r="AF39" i="53"/>
  <c r="AH39" i="53" s="1"/>
  <c r="AF56" i="53"/>
  <c r="AH56" i="53" s="1"/>
  <c r="AF76" i="53"/>
  <c r="AH76" i="53" s="1"/>
  <c r="AF83" i="53"/>
  <c r="AH83" i="53" s="1"/>
  <c r="AF90" i="53"/>
  <c r="AH90" i="53" s="1"/>
  <c r="AD98" i="53"/>
  <c r="AB72" i="53"/>
  <c r="AD13" i="53"/>
  <c r="AD57" i="53"/>
  <c r="AD49" i="53"/>
  <c r="AD33" i="53"/>
  <c r="AD74" i="53"/>
  <c r="AD110" i="53"/>
  <c r="AF46" i="53"/>
  <c r="AH46" i="53" s="1"/>
  <c r="AF67" i="53"/>
  <c r="AH67" i="53" s="1"/>
  <c r="AB10" i="53"/>
  <c r="Z16" i="53"/>
  <c r="AA16" i="53" s="1"/>
  <c r="Z60" i="53"/>
  <c r="AD40" i="53"/>
  <c r="AE40" i="53" s="1"/>
  <c r="AD24" i="53"/>
  <c r="AE24" i="53" s="1"/>
  <c r="AD66" i="53"/>
  <c r="AD91" i="53"/>
  <c r="AE91" i="53" s="1"/>
  <c r="AF23" i="53"/>
  <c r="AH23" i="53" s="1"/>
  <c r="AF84" i="53"/>
  <c r="AH84" i="53" s="1"/>
  <c r="AD47" i="53"/>
  <c r="AE47" i="53" s="1"/>
  <c r="AD92" i="53"/>
  <c r="AE92" i="53" s="1"/>
  <c r="AF30" i="53"/>
  <c r="AH30" i="53" s="1"/>
  <c r="AF68" i="53"/>
  <c r="AH68" i="53" s="1"/>
  <c r="AF77" i="53"/>
  <c r="AH77" i="53" s="1"/>
  <c r="AH31" i="53"/>
  <c r="AD54" i="53"/>
  <c r="AE54" i="53" s="1"/>
  <c r="AG111" i="53"/>
  <c r="AH111" i="53"/>
  <c r="AH78" i="53"/>
  <c r="AG94" i="53"/>
  <c r="AG95" i="53" l="1"/>
  <c r="AG119" i="53"/>
  <c r="AD72" i="53"/>
  <c r="AE66" i="53"/>
  <c r="Z62" i="53"/>
  <c r="AA60" i="53"/>
  <c r="AE74" i="53"/>
  <c r="AE33" i="53"/>
  <c r="AE49" i="53"/>
  <c r="AE57" i="53"/>
  <c r="AC72" i="53"/>
  <c r="AB95" i="53"/>
  <c r="AE98" i="53"/>
  <c r="AE81" i="53"/>
  <c r="AE26" i="53"/>
  <c r="AE42" i="53"/>
  <c r="AE50" i="53"/>
  <c r="AE53" i="53"/>
  <c r="Z119" i="53"/>
  <c r="AA94" i="53"/>
  <c r="AE97" i="53"/>
  <c r="AE88" i="53"/>
  <c r="AE80" i="53"/>
  <c r="AE71" i="53"/>
  <c r="AE61" i="53"/>
  <c r="AE35" i="53"/>
  <c r="AE43" i="53"/>
  <c r="AE59" i="53"/>
  <c r="AE45" i="53"/>
  <c r="AG60" i="53"/>
  <c r="AG62" i="53" s="1"/>
  <c r="AG117" i="53" s="1"/>
  <c r="AE87" i="53"/>
  <c r="AE79" i="53"/>
  <c r="AE70" i="53"/>
  <c r="AE28" i="53"/>
  <c r="AE36" i="53"/>
  <c r="AE44" i="53"/>
  <c r="AE52" i="53"/>
  <c r="AE20" i="53"/>
  <c r="AE29" i="53"/>
  <c r="AV111" i="53"/>
  <c r="AV16" i="53"/>
  <c r="AX16" i="53"/>
  <c r="AX111" i="53"/>
  <c r="AX117" i="53"/>
  <c r="AV117" i="53"/>
  <c r="AP117" i="53"/>
  <c r="AQ62" i="53"/>
  <c r="AP100" i="53"/>
  <c r="AU60" i="53"/>
  <c r="AT62" i="53"/>
  <c r="AW117" i="53"/>
  <c r="AR117" i="53"/>
  <c r="AS62" i="53"/>
  <c r="AR100" i="53"/>
  <c r="AT121" i="53"/>
  <c r="AU72" i="53"/>
  <c r="AW121" i="53"/>
  <c r="AW95" i="53"/>
  <c r="AW100" i="53" s="1"/>
  <c r="AW101" i="53" s="1"/>
  <c r="AV121" i="53"/>
  <c r="AV95" i="53"/>
  <c r="AV100" i="53" s="1"/>
  <c r="AX72" i="53"/>
  <c r="AT95" i="53"/>
  <c r="AU95" i="53" s="1"/>
  <c r="AT119" i="53"/>
  <c r="AU94" i="53"/>
  <c r="AX94" i="53"/>
  <c r="AX119" i="53" s="1"/>
  <c r="AV119" i="53"/>
  <c r="AC94" i="53"/>
  <c r="AE65" i="53"/>
  <c r="AE41" i="53"/>
  <c r="AE37" i="53"/>
  <c r="AE25" i="53"/>
  <c r="AE21" i="53"/>
  <c r="AB62" i="53"/>
  <c r="AC60" i="53"/>
  <c r="AE99" i="53"/>
  <c r="AH97" i="53"/>
  <c r="AE93" i="53"/>
  <c r="AH92" i="53"/>
  <c r="AE90" i="53"/>
  <c r="AE89" i="53"/>
  <c r="AE86" i="53"/>
  <c r="AH86" i="53"/>
  <c r="AE85" i="53"/>
  <c r="AE84" i="53"/>
  <c r="AE83" i="53"/>
  <c r="AE82" i="53"/>
  <c r="AH81" i="53"/>
  <c r="AE78" i="53"/>
  <c r="AE77" i="53"/>
  <c r="AE76" i="53"/>
  <c r="AE75" i="53"/>
  <c r="AH74" i="53"/>
  <c r="AH70" i="53"/>
  <c r="AE69" i="53"/>
  <c r="AE68" i="53"/>
  <c r="AE67" i="53"/>
  <c r="Z121" i="53"/>
  <c r="AA72" i="53"/>
  <c r="AE58" i="53"/>
  <c r="AE56" i="53"/>
  <c r="AE55" i="53"/>
  <c r="AH54" i="53"/>
  <c r="AH53" i="53"/>
  <c r="AE51" i="53"/>
  <c r="AH48" i="53"/>
  <c r="AE48" i="53"/>
  <c r="AH47" i="53"/>
  <c r="AE46" i="53"/>
  <c r="AH45" i="53"/>
  <c r="AH42" i="53"/>
  <c r="AH40" i="53"/>
  <c r="AE39" i="53"/>
  <c r="AE38" i="53"/>
  <c r="AE34" i="53"/>
  <c r="AE32" i="53"/>
  <c r="AE31" i="53"/>
  <c r="AE30" i="53"/>
  <c r="AH29" i="53"/>
  <c r="AE27" i="53"/>
  <c r="AH26" i="53"/>
  <c r="AH24" i="53"/>
  <c r="AE23" i="53"/>
  <c r="AE22" i="53"/>
  <c r="Z95" i="53"/>
  <c r="AA95" i="53" s="1"/>
  <c r="AD94" i="53"/>
  <c r="AF60" i="53"/>
  <c r="AF62" i="53" s="1"/>
  <c r="AG100" i="53"/>
  <c r="AG101" i="53" s="1"/>
  <c r="AG115" i="53" s="1"/>
  <c r="AH94" i="53"/>
  <c r="Z100" i="53"/>
  <c r="AA100" i="53" s="1"/>
  <c r="AD16" i="53"/>
  <c r="AE16" i="53" s="1"/>
  <c r="AD111" i="53"/>
  <c r="AF16" i="53"/>
  <c r="AF111" i="53"/>
  <c r="AH41" i="53"/>
  <c r="AH60" i="53" s="1"/>
  <c r="AH62" i="53" s="1"/>
  <c r="Z101" i="53"/>
  <c r="AF94" i="53"/>
  <c r="AF119" i="53" s="1"/>
  <c r="AH16" i="53"/>
  <c r="AD60" i="53"/>
  <c r="AB111" i="53"/>
  <c r="AB16" i="53"/>
  <c r="AF72" i="53"/>
  <c r="AH65" i="53"/>
  <c r="AG113" i="53"/>
  <c r="AF121" i="53" l="1"/>
  <c r="AH72" i="53"/>
  <c r="AC16" i="53"/>
  <c r="AB121" i="53"/>
  <c r="AB119" i="53"/>
  <c r="AD62" i="53"/>
  <c r="AE60" i="53"/>
  <c r="Z115" i="53"/>
  <c r="AA101" i="53"/>
  <c r="AH117" i="53"/>
  <c r="AH119" i="53"/>
  <c r="AF117" i="53"/>
  <c r="AD119" i="53"/>
  <c r="AE94" i="53"/>
  <c r="AD95" i="53"/>
  <c r="AB117" i="53"/>
  <c r="AC62" i="53"/>
  <c r="AX121" i="53"/>
  <c r="AX95" i="53"/>
  <c r="AX100" i="53" s="1"/>
  <c r="AX101" i="53" s="1"/>
  <c r="AW115" i="53"/>
  <c r="AW113" i="53"/>
  <c r="AR101" i="53"/>
  <c r="AS100" i="53"/>
  <c r="AT117" i="53"/>
  <c r="AU62" i="53"/>
  <c r="AT100" i="53"/>
  <c r="AQ100" i="53"/>
  <c r="AP101" i="53"/>
  <c r="AV101" i="53"/>
  <c r="AB100" i="53"/>
  <c r="AC95" i="53"/>
  <c r="Z117" i="53"/>
  <c r="AA62" i="53"/>
  <c r="AD121" i="53"/>
  <c r="AE72" i="53"/>
  <c r="Z113" i="53"/>
  <c r="AF95" i="53"/>
  <c r="AF100" i="53" s="1"/>
  <c r="AF101" i="53" s="1"/>
  <c r="AF115" i="53" s="1"/>
  <c r="AC100" i="53" l="1"/>
  <c r="AB101" i="53"/>
  <c r="AV115" i="53"/>
  <c r="AV113" i="53"/>
  <c r="AP115" i="53"/>
  <c r="AQ101" i="53"/>
  <c r="AP113" i="53"/>
  <c r="AT101" i="53"/>
  <c r="AU100" i="53"/>
  <c r="AR115" i="53"/>
  <c r="AS101" i="53"/>
  <c r="AR113" i="53"/>
  <c r="AX115" i="53"/>
  <c r="AX113" i="53"/>
  <c r="AD100" i="53"/>
  <c r="AE95" i="53"/>
  <c r="AD117" i="53"/>
  <c r="AE62" i="53"/>
  <c r="AH95" i="53"/>
  <c r="AH100" i="53" s="1"/>
  <c r="AH101" i="53" s="1"/>
  <c r="AH121" i="53"/>
  <c r="AF113" i="53"/>
  <c r="AH115" i="53" l="1"/>
  <c r="AH113" i="53"/>
  <c r="AD101" i="53"/>
  <c r="AE100" i="53"/>
  <c r="AT115" i="53"/>
  <c r="AU101" i="53"/>
  <c r="AT113" i="53"/>
  <c r="AB115" i="53"/>
  <c r="AC101" i="53"/>
  <c r="AB113" i="53"/>
  <c r="DN101" i="52"/>
  <c r="AB94" i="52"/>
  <c r="AB95" i="52" s="1"/>
  <c r="M81" i="50"/>
  <c r="AD115" i="53" l="1"/>
  <c r="AE101" i="53"/>
  <c r="AD113" i="53"/>
  <c r="AM8" i="51"/>
  <c r="AO8" i="51"/>
  <c r="AO10" i="51"/>
  <c r="AO16" i="51" s="1"/>
  <c r="AP16" i="51" s="1"/>
  <c r="AQ11" i="51"/>
  <c r="AQ12" i="51"/>
  <c r="AQ13" i="51"/>
  <c r="AQ14" i="51"/>
  <c r="AQ15" i="51"/>
  <c r="AN20" i="51"/>
  <c r="AP20" i="51"/>
  <c r="AQ20" i="51"/>
  <c r="AN21" i="51"/>
  <c r="AP21" i="51"/>
  <c r="AQ21" i="51"/>
  <c r="AN22" i="51"/>
  <c r="AP22" i="51"/>
  <c r="AQ22" i="51"/>
  <c r="AN23" i="51"/>
  <c r="AP23" i="51"/>
  <c r="AQ23" i="51"/>
  <c r="AN24" i="51"/>
  <c r="AP24" i="51"/>
  <c r="AQ24" i="51"/>
  <c r="AN25" i="51"/>
  <c r="AP25" i="51"/>
  <c r="AQ25" i="51"/>
  <c r="AN26" i="51"/>
  <c r="AP26" i="51"/>
  <c r="AQ26" i="51"/>
  <c r="AN27" i="51"/>
  <c r="AP27" i="51"/>
  <c r="AQ27" i="51"/>
  <c r="AN28" i="51"/>
  <c r="AP28" i="51"/>
  <c r="AQ28" i="51"/>
  <c r="AN29" i="51"/>
  <c r="AP29" i="51"/>
  <c r="AQ29" i="51"/>
  <c r="AN30" i="51"/>
  <c r="AP30" i="51"/>
  <c r="AQ30" i="51"/>
  <c r="AN31" i="51"/>
  <c r="AP31" i="51"/>
  <c r="AQ31" i="51"/>
  <c r="AN32" i="51"/>
  <c r="AP32" i="51"/>
  <c r="AQ32" i="51"/>
  <c r="AN33" i="51"/>
  <c r="AP33" i="51"/>
  <c r="AQ33" i="51"/>
  <c r="AN34" i="51"/>
  <c r="AP34" i="51"/>
  <c r="AQ34" i="51"/>
  <c r="AN35" i="51"/>
  <c r="AP35" i="51"/>
  <c r="AQ35" i="51"/>
  <c r="AN36" i="51"/>
  <c r="AP36" i="51"/>
  <c r="AQ36" i="51"/>
  <c r="AN37" i="51"/>
  <c r="AP37" i="51"/>
  <c r="AQ37" i="51"/>
  <c r="AN38" i="51"/>
  <c r="AP38" i="51"/>
  <c r="AQ38" i="51"/>
  <c r="AN39" i="51"/>
  <c r="AP39" i="51"/>
  <c r="AQ39" i="51"/>
  <c r="AN40" i="51"/>
  <c r="AP40" i="51"/>
  <c r="AQ40" i="51"/>
  <c r="AN41" i="51"/>
  <c r="AP41" i="51"/>
  <c r="AQ41" i="51"/>
  <c r="AN42" i="51"/>
  <c r="AP42" i="51"/>
  <c r="AQ42" i="51"/>
  <c r="AN43" i="51"/>
  <c r="AP43" i="51"/>
  <c r="AQ43" i="51"/>
  <c r="AN44" i="51"/>
  <c r="AP44" i="51"/>
  <c r="AQ44" i="51"/>
  <c r="AN45" i="51"/>
  <c r="AP45" i="51"/>
  <c r="AQ45" i="51"/>
  <c r="AN46" i="51"/>
  <c r="AP46" i="51"/>
  <c r="AQ46" i="51"/>
  <c r="AN47" i="51"/>
  <c r="AP47" i="51"/>
  <c r="AQ47" i="51"/>
  <c r="AN48" i="51"/>
  <c r="AP48" i="51"/>
  <c r="AQ48" i="51"/>
  <c r="AN49" i="51"/>
  <c r="AP49" i="51"/>
  <c r="AQ49" i="51"/>
  <c r="AN50" i="51"/>
  <c r="AP50" i="51"/>
  <c r="AQ50" i="51"/>
  <c r="AN51" i="51"/>
  <c r="AP51" i="51"/>
  <c r="AQ51" i="51"/>
  <c r="AN52" i="51"/>
  <c r="AP52" i="51"/>
  <c r="AQ52" i="51"/>
  <c r="AN53" i="51"/>
  <c r="AP53" i="51"/>
  <c r="AQ53" i="51"/>
  <c r="AN54" i="51"/>
  <c r="AP54" i="51"/>
  <c r="AQ54" i="51"/>
  <c r="AN55" i="51"/>
  <c r="AP55" i="51"/>
  <c r="AQ55" i="51"/>
  <c r="AN56" i="51"/>
  <c r="AP56" i="51"/>
  <c r="AQ56" i="51"/>
  <c r="AN57" i="51"/>
  <c r="AP57" i="51"/>
  <c r="AQ57" i="51"/>
  <c r="AN58" i="51"/>
  <c r="AP58" i="51"/>
  <c r="AQ58" i="51"/>
  <c r="AN59" i="51"/>
  <c r="AP59" i="51"/>
  <c r="AQ59" i="51"/>
  <c r="AM60" i="51"/>
  <c r="AN60" i="51"/>
  <c r="AO60" i="51"/>
  <c r="AP60" i="51"/>
  <c r="AQ60" i="51"/>
  <c r="AM61" i="51"/>
  <c r="AM62" i="51" s="1"/>
  <c r="AN61" i="51"/>
  <c r="AO61" i="51"/>
  <c r="AP61" i="51"/>
  <c r="AQ61" i="51"/>
  <c r="AO62" i="51"/>
  <c r="AP62" i="51"/>
  <c r="AM65" i="51"/>
  <c r="AN65" i="51"/>
  <c r="AO65" i="51"/>
  <c r="AP65" i="51" s="1"/>
  <c r="AM66" i="51"/>
  <c r="AN66" i="51"/>
  <c r="AO66" i="51"/>
  <c r="AP66" i="51"/>
  <c r="AQ66" i="51"/>
  <c r="AM67" i="51"/>
  <c r="AN67" i="51"/>
  <c r="AO67" i="51"/>
  <c r="AQ67" i="51" s="1"/>
  <c r="AP67" i="51"/>
  <c r="AM68" i="51"/>
  <c r="AN68" i="51" s="1"/>
  <c r="AO68" i="51"/>
  <c r="AP68" i="51"/>
  <c r="AM69" i="51"/>
  <c r="AO69" i="51"/>
  <c r="AP69" i="51" s="1"/>
  <c r="AN70" i="51"/>
  <c r="AP70" i="51"/>
  <c r="AQ70" i="51"/>
  <c r="AN71" i="51"/>
  <c r="AP71" i="51"/>
  <c r="AQ71" i="51"/>
  <c r="AN74" i="51"/>
  <c r="AP74" i="51"/>
  <c r="AQ74" i="51"/>
  <c r="AN75" i="51"/>
  <c r="AP75" i="51"/>
  <c r="AQ75" i="51"/>
  <c r="AN76" i="51"/>
  <c r="AP76" i="51"/>
  <c r="AQ76" i="51"/>
  <c r="AN77" i="51"/>
  <c r="AP77" i="51"/>
  <c r="AQ77" i="51"/>
  <c r="AM78" i="51"/>
  <c r="AN78" i="51" s="1"/>
  <c r="AO78" i="51"/>
  <c r="AP78" i="51"/>
  <c r="AQ78" i="51"/>
  <c r="AN79" i="51"/>
  <c r="AP79" i="51"/>
  <c r="AQ79" i="51"/>
  <c r="AN80" i="51"/>
  <c r="AP80" i="51"/>
  <c r="AQ80" i="51"/>
  <c r="AN81" i="51"/>
  <c r="AP81" i="51"/>
  <c r="AQ81" i="51"/>
  <c r="AN82" i="51"/>
  <c r="AP82" i="51"/>
  <c r="AQ82" i="51"/>
  <c r="AN83" i="51"/>
  <c r="AP83" i="51"/>
  <c r="AQ83" i="51"/>
  <c r="AN84" i="51"/>
  <c r="AP84" i="51"/>
  <c r="AQ84" i="51"/>
  <c r="AN85" i="51"/>
  <c r="AP85" i="51"/>
  <c r="AQ85" i="51"/>
  <c r="AN86" i="51"/>
  <c r="AP86" i="51"/>
  <c r="AQ86" i="51"/>
  <c r="AN87" i="51"/>
  <c r="AP87" i="51"/>
  <c r="AQ87" i="51"/>
  <c r="AN88" i="51"/>
  <c r="AP88" i="51"/>
  <c r="AQ88" i="51"/>
  <c r="AN89" i="51"/>
  <c r="AP89" i="51"/>
  <c r="AQ89" i="51"/>
  <c r="AN90" i="51"/>
  <c r="AP90" i="51"/>
  <c r="AQ90" i="51"/>
  <c r="AN91" i="51"/>
  <c r="AP91" i="51"/>
  <c r="AQ91" i="51"/>
  <c r="AM92" i="51"/>
  <c r="AN92" i="51"/>
  <c r="AO92" i="51"/>
  <c r="AQ92" i="51" s="1"/>
  <c r="AP92" i="51"/>
  <c r="AN93" i="51"/>
  <c r="AP93" i="51"/>
  <c r="AQ93" i="51"/>
  <c r="AM94" i="51"/>
  <c r="AN94" i="51"/>
  <c r="AN97" i="51"/>
  <c r="AP97" i="51"/>
  <c r="AQ97" i="51"/>
  <c r="AN98" i="51"/>
  <c r="AP98" i="51"/>
  <c r="AQ98" i="51"/>
  <c r="AN99" i="51"/>
  <c r="AP99" i="51"/>
  <c r="AQ99" i="51"/>
  <c r="AQ104" i="51"/>
  <c r="AQ105" i="51"/>
  <c r="AQ106" i="51"/>
  <c r="AQ109" i="51"/>
  <c r="AQ110" i="51"/>
  <c r="CC110" i="52"/>
  <c r="CB109" i="52"/>
  <c r="CB105" i="52"/>
  <c r="CB104" i="52"/>
  <c r="CC61" i="52"/>
  <c r="CB35" i="52"/>
  <c r="CB25" i="52"/>
  <c r="CB15" i="52"/>
  <c r="CB11" i="52"/>
  <c r="CP121" i="52"/>
  <c r="CP119" i="52"/>
  <c r="CP117" i="52"/>
  <c r="CP115" i="52"/>
  <c r="CP113" i="52"/>
  <c r="CN121" i="52"/>
  <c r="CN119" i="52"/>
  <c r="CN117" i="52"/>
  <c r="CN115" i="52"/>
  <c r="CN113" i="52"/>
  <c r="CL121" i="52"/>
  <c r="CL119" i="52"/>
  <c r="CL117" i="52"/>
  <c r="CL115" i="52"/>
  <c r="CL113" i="52"/>
  <c r="CJ121" i="52"/>
  <c r="CJ119" i="52"/>
  <c r="CJ117" i="52"/>
  <c r="CJ115" i="52"/>
  <c r="CJ113" i="52"/>
  <c r="CH121" i="52"/>
  <c r="CH119" i="52"/>
  <c r="CH117" i="52"/>
  <c r="CH115" i="52"/>
  <c r="CH113" i="52"/>
  <c r="CF121" i="52"/>
  <c r="CF119" i="52"/>
  <c r="CF117" i="52"/>
  <c r="CF115" i="52"/>
  <c r="CF113" i="52"/>
  <c r="BZ121" i="52"/>
  <c r="BZ119" i="52"/>
  <c r="BZ117" i="52"/>
  <c r="BZ115" i="52"/>
  <c r="BZ113" i="52"/>
  <c r="BX121" i="52"/>
  <c r="BX119" i="52"/>
  <c r="BX117" i="52"/>
  <c r="BX115" i="52"/>
  <c r="BX113" i="52"/>
  <c r="BV121" i="52"/>
  <c r="BV119" i="52"/>
  <c r="BV117" i="52"/>
  <c r="BV115" i="52"/>
  <c r="BV113" i="52"/>
  <c r="BJ121" i="52"/>
  <c r="BJ119" i="52"/>
  <c r="BJ117" i="52"/>
  <c r="BJ115" i="52"/>
  <c r="BJ113" i="52"/>
  <c r="BH121" i="52"/>
  <c r="BH119" i="52"/>
  <c r="BH117" i="52"/>
  <c r="BH115" i="52"/>
  <c r="BH113" i="52"/>
  <c r="BF121" i="52"/>
  <c r="BF119" i="52"/>
  <c r="BF117" i="52"/>
  <c r="BF115" i="52"/>
  <c r="BF113" i="52"/>
  <c r="BD121" i="52"/>
  <c r="BD119" i="52"/>
  <c r="BD117" i="52"/>
  <c r="BD115" i="52"/>
  <c r="BD113" i="52"/>
  <c r="BB121" i="52"/>
  <c r="BB119" i="52"/>
  <c r="BB117" i="52"/>
  <c r="BB115" i="52"/>
  <c r="BB113" i="52"/>
  <c r="AZ121" i="52"/>
  <c r="AZ119" i="52"/>
  <c r="AZ117" i="52"/>
  <c r="AZ115" i="52"/>
  <c r="AZ113" i="52"/>
  <c r="CS110" i="52"/>
  <c r="CR110" i="52"/>
  <c r="CS109" i="52"/>
  <c r="CR109" i="52"/>
  <c r="CT109" i="52" s="1"/>
  <c r="CS106" i="52"/>
  <c r="CR106" i="52"/>
  <c r="CS105" i="52"/>
  <c r="CR105" i="52"/>
  <c r="CT105" i="52" s="1"/>
  <c r="CS104" i="52"/>
  <c r="CR104" i="52"/>
  <c r="CS101" i="52"/>
  <c r="CR101" i="52"/>
  <c r="CT101" i="52" s="1"/>
  <c r="CS100" i="52"/>
  <c r="CR100" i="52"/>
  <c r="CS99" i="52"/>
  <c r="CR99" i="52"/>
  <c r="CS98" i="52"/>
  <c r="CR98" i="52"/>
  <c r="CS97" i="52"/>
  <c r="CR97" i="52"/>
  <c r="CT97" i="52" s="1"/>
  <c r="CS95" i="52"/>
  <c r="CR95" i="52"/>
  <c r="CS94" i="52"/>
  <c r="CR94" i="52"/>
  <c r="CS93" i="52"/>
  <c r="CR93" i="52"/>
  <c r="CS92" i="52"/>
  <c r="CR92" i="52"/>
  <c r="CT92" i="52" s="1"/>
  <c r="CS91" i="52"/>
  <c r="CR91" i="52"/>
  <c r="CS90" i="52"/>
  <c r="CR90" i="52"/>
  <c r="CS89" i="52"/>
  <c r="CR89" i="52"/>
  <c r="CS88" i="52"/>
  <c r="CR88" i="52"/>
  <c r="CT88" i="52" s="1"/>
  <c r="CS87" i="52"/>
  <c r="CR87" i="52"/>
  <c r="CS86" i="52"/>
  <c r="CR86" i="52"/>
  <c r="CT86" i="52" s="1"/>
  <c r="CS85" i="52"/>
  <c r="CR85" i="52"/>
  <c r="CS84" i="52"/>
  <c r="CR84" i="52"/>
  <c r="CT84" i="52" s="1"/>
  <c r="CS83" i="52"/>
  <c r="CR83" i="52"/>
  <c r="CS82" i="52"/>
  <c r="CR82" i="52"/>
  <c r="CS81" i="52"/>
  <c r="CR81" i="52"/>
  <c r="CS80" i="52"/>
  <c r="CR80" i="52"/>
  <c r="CT80" i="52" s="1"/>
  <c r="CS79" i="52"/>
  <c r="CR79" i="52"/>
  <c r="CS78" i="52"/>
  <c r="CR78" i="52"/>
  <c r="CT78" i="52" s="1"/>
  <c r="CS77" i="52"/>
  <c r="CR77" i="52"/>
  <c r="CS76" i="52"/>
  <c r="CR76" i="52"/>
  <c r="CS75" i="52"/>
  <c r="CR75" i="52"/>
  <c r="CS74" i="52"/>
  <c r="CR74" i="52"/>
  <c r="CS72" i="52"/>
  <c r="CR72" i="52"/>
  <c r="CS71" i="52"/>
  <c r="CR71" i="52"/>
  <c r="CS70" i="52"/>
  <c r="CR70" i="52"/>
  <c r="CS69" i="52"/>
  <c r="CR69" i="52"/>
  <c r="CT69" i="52" s="1"/>
  <c r="CS68" i="52"/>
  <c r="CR68" i="52"/>
  <c r="CT68" i="52" s="1"/>
  <c r="CS67" i="52"/>
  <c r="CR67" i="52"/>
  <c r="CS66" i="52"/>
  <c r="CR66" i="52"/>
  <c r="CS65" i="52"/>
  <c r="CR65" i="52"/>
  <c r="CS62" i="52"/>
  <c r="CR62" i="52"/>
  <c r="CT62" i="52" s="1"/>
  <c r="CS61" i="52"/>
  <c r="CR61" i="52"/>
  <c r="CS60" i="52"/>
  <c r="CR60" i="52"/>
  <c r="CS59" i="52"/>
  <c r="CR59" i="52"/>
  <c r="CT59" i="52" s="1"/>
  <c r="CS58" i="52"/>
  <c r="CR58" i="52"/>
  <c r="CT58" i="52" s="1"/>
  <c r="CS57" i="52"/>
  <c r="CR57" i="52"/>
  <c r="CS56" i="52"/>
  <c r="CR56" i="52"/>
  <c r="CS55" i="52"/>
  <c r="CR55" i="52"/>
  <c r="CS54" i="52"/>
  <c r="CR54" i="52"/>
  <c r="CT54" i="52" s="1"/>
  <c r="CS53" i="52"/>
  <c r="CR53" i="52"/>
  <c r="CT53" i="52" s="1"/>
  <c r="CS52" i="52"/>
  <c r="CR52" i="52"/>
  <c r="CS51" i="52"/>
  <c r="CR51" i="52"/>
  <c r="CT51" i="52" s="1"/>
  <c r="CS50" i="52"/>
  <c r="CR50" i="52"/>
  <c r="CT50" i="52" s="1"/>
  <c r="CS49" i="52"/>
  <c r="CR49" i="52"/>
  <c r="CT49" i="52" s="1"/>
  <c r="CS48" i="52"/>
  <c r="CR48" i="52"/>
  <c r="CS47" i="52"/>
  <c r="CR47" i="52"/>
  <c r="CS46" i="52"/>
  <c r="CR46" i="52"/>
  <c r="CT46" i="52" s="1"/>
  <c r="CS45" i="52"/>
  <c r="CR45" i="52"/>
  <c r="CT45" i="52" s="1"/>
  <c r="CS44" i="52"/>
  <c r="CR44" i="52"/>
  <c r="CS43" i="52"/>
  <c r="CR43" i="52"/>
  <c r="CS42" i="52"/>
  <c r="CR42" i="52"/>
  <c r="CT42" i="52" s="1"/>
  <c r="CS41" i="52"/>
  <c r="CR41" i="52"/>
  <c r="CS40" i="52"/>
  <c r="CR40" i="52"/>
  <c r="CS39" i="52"/>
  <c r="CR39" i="52"/>
  <c r="CS38" i="52"/>
  <c r="CR38" i="52"/>
  <c r="CT38" i="52" s="1"/>
  <c r="CS37" i="52"/>
  <c r="CR37" i="52"/>
  <c r="CS36" i="52"/>
  <c r="CR36" i="52"/>
  <c r="CS35" i="52"/>
  <c r="CR35" i="52"/>
  <c r="CS34" i="52"/>
  <c r="CR34" i="52"/>
  <c r="CT34" i="52" s="1"/>
  <c r="CS33" i="52"/>
  <c r="CR33" i="52"/>
  <c r="CS32" i="52"/>
  <c r="CR32" i="52"/>
  <c r="CS31" i="52"/>
  <c r="CR31" i="52"/>
  <c r="CS30" i="52"/>
  <c r="CR30" i="52"/>
  <c r="CT30" i="52" s="1"/>
  <c r="CS29" i="52"/>
  <c r="CR29" i="52"/>
  <c r="CS28" i="52"/>
  <c r="CR28" i="52"/>
  <c r="CS27" i="52"/>
  <c r="CR27" i="52"/>
  <c r="CS26" i="52"/>
  <c r="CR26" i="52"/>
  <c r="CT26" i="52" s="1"/>
  <c r="CS25" i="52"/>
  <c r="CR25" i="52"/>
  <c r="CS24" i="52"/>
  <c r="CR24" i="52"/>
  <c r="CS23" i="52"/>
  <c r="CR23" i="52"/>
  <c r="CS22" i="52"/>
  <c r="CR22" i="52"/>
  <c r="CT22" i="52" s="1"/>
  <c r="CS21" i="52"/>
  <c r="CR21" i="52"/>
  <c r="CS20" i="52"/>
  <c r="CR20" i="52"/>
  <c r="CS16" i="52"/>
  <c r="CS113" i="52" s="1"/>
  <c r="CR16" i="52"/>
  <c r="CR113" i="52" s="1"/>
  <c r="CS15" i="52"/>
  <c r="CR15" i="52"/>
  <c r="CT15" i="52" s="1"/>
  <c r="CS14" i="52"/>
  <c r="CR14" i="52"/>
  <c r="CS13" i="52"/>
  <c r="CR13" i="52"/>
  <c r="CS12" i="52"/>
  <c r="CR12" i="52"/>
  <c r="CS11" i="52"/>
  <c r="CR11" i="52"/>
  <c r="CT11" i="52" s="1"/>
  <c r="CS10" i="52"/>
  <c r="CR10" i="52"/>
  <c r="CS9" i="52"/>
  <c r="CR9" i="52"/>
  <c r="CS8" i="52"/>
  <c r="CR8" i="52"/>
  <c r="CB110" i="52"/>
  <c r="CC109" i="52"/>
  <c r="CC106" i="52"/>
  <c r="CB106" i="52"/>
  <c r="CC105" i="52"/>
  <c r="CC104" i="52"/>
  <c r="CC99" i="52"/>
  <c r="CB99" i="52"/>
  <c r="CD99" i="52" s="1"/>
  <c r="CC98" i="52"/>
  <c r="CB98" i="52"/>
  <c r="CC97" i="52"/>
  <c r="CB97" i="52"/>
  <c r="CC94" i="52"/>
  <c r="CB94" i="52"/>
  <c r="CC93" i="52"/>
  <c r="CB93" i="52"/>
  <c r="CC92" i="52"/>
  <c r="CB92" i="52"/>
  <c r="CC91" i="52"/>
  <c r="CB91" i="52"/>
  <c r="CD91" i="52" s="1"/>
  <c r="CC90" i="52"/>
  <c r="CB90" i="52"/>
  <c r="CC89" i="52"/>
  <c r="CB89" i="52"/>
  <c r="CC88" i="52"/>
  <c r="CB88" i="52"/>
  <c r="CC87" i="52"/>
  <c r="CB87" i="52"/>
  <c r="CC86" i="52"/>
  <c r="CB86" i="52"/>
  <c r="CD86" i="52" s="1"/>
  <c r="CC85" i="52"/>
  <c r="CB85" i="52"/>
  <c r="CD85" i="52" s="1"/>
  <c r="CC84" i="52"/>
  <c r="CB84" i="52"/>
  <c r="CC83" i="52"/>
  <c r="CB83" i="52"/>
  <c r="CC82" i="52"/>
  <c r="CB82" i="52"/>
  <c r="CD82" i="52" s="1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5" i="52"/>
  <c r="CB75" i="52"/>
  <c r="CD75" i="52" s="1"/>
  <c r="CC74" i="52"/>
  <c r="CB74" i="52"/>
  <c r="CD74" i="52" s="1"/>
  <c r="CC72" i="52"/>
  <c r="CC71" i="52"/>
  <c r="CB71" i="52"/>
  <c r="CC70" i="52"/>
  <c r="CB70" i="52"/>
  <c r="CC69" i="52"/>
  <c r="CB69" i="52"/>
  <c r="CC68" i="52"/>
  <c r="CB68" i="52"/>
  <c r="CC67" i="52"/>
  <c r="CB67" i="52"/>
  <c r="CC66" i="52"/>
  <c r="CB66" i="52"/>
  <c r="CD66" i="52" s="1"/>
  <c r="CC65" i="52"/>
  <c r="CB65" i="52"/>
  <c r="CB61" i="52"/>
  <c r="CC59" i="52"/>
  <c r="CB59" i="52"/>
  <c r="CD59" i="52" s="1"/>
  <c r="CC58" i="52"/>
  <c r="CB58" i="52"/>
  <c r="CC57" i="52"/>
  <c r="CB57" i="52"/>
  <c r="CC56" i="52"/>
  <c r="CB56" i="52"/>
  <c r="CD56" i="52" s="1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C36" i="52"/>
  <c r="CB36" i="52"/>
  <c r="CC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C26" i="52"/>
  <c r="CB26" i="52"/>
  <c r="CC25" i="52"/>
  <c r="CC24" i="52"/>
  <c r="CB24" i="52"/>
  <c r="CC23" i="52"/>
  <c r="CB23" i="52"/>
  <c r="CC22" i="52"/>
  <c r="CB22" i="52"/>
  <c r="CC21" i="52"/>
  <c r="CC20" i="52"/>
  <c r="CB20" i="52"/>
  <c r="CC15" i="52"/>
  <c r="CC14" i="52"/>
  <c r="CB14" i="52"/>
  <c r="CC13" i="52"/>
  <c r="CB13" i="52"/>
  <c r="CD13" i="52" s="1"/>
  <c r="CC12" i="52"/>
  <c r="CB12" i="52"/>
  <c r="CC11" i="52"/>
  <c r="CC9" i="52"/>
  <c r="CB9" i="52"/>
  <c r="CC8" i="52"/>
  <c r="BM110" i="52"/>
  <c r="BL110" i="52"/>
  <c r="BM109" i="52"/>
  <c r="BL109" i="52"/>
  <c r="BM106" i="52"/>
  <c r="BL106" i="52"/>
  <c r="BM105" i="52"/>
  <c r="BL105" i="52"/>
  <c r="BN105" i="52" s="1"/>
  <c r="BM104" i="52"/>
  <c r="BL104" i="52"/>
  <c r="BN104" i="52" s="1"/>
  <c r="BM101" i="52"/>
  <c r="BL101" i="52"/>
  <c r="BM100" i="52"/>
  <c r="BL100" i="52"/>
  <c r="BN100" i="52" s="1"/>
  <c r="BM99" i="52"/>
  <c r="BL99" i="52"/>
  <c r="BM98" i="52"/>
  <c r="BL98" i="52"/>
  <c r="BM97" i="52"/>
  <c r="BL97" i="52"/>
  <c r="BM95" i="52"/>
  <c r="BL95" i="52"/>
  <c r="BM94" i="52"/>
  <c r="BL94" i="52"/>
  <c r="BM93" i="52"/>
  <c r="BL93" i="52"/>
  <c r="BN93" i="52" s="1"/>
  <c r="BM92" i="52"/>
  <c r="BL92" i="52"/>
  <c r="BN92" i="52" s="1"/>
  <c r="BM91" i="52"/>
  <c r="BL91" i="52"/>
  <c r="BM90" i="52"/>
  <c r="BL90" i="52"/>
  <c r="BM89" i="52"/>
  <c r="BL89" i="52"/>
  <c r="BN89" i="52" s="1"/>
  <c r="BM88" i="52"/>
  <c r="BL88" i="52"/>
  <c r="BM87" i="52"/>
  <c r="BL87" i="52"/>
  <c r="BM86" i="52"/>
  <c r="BL86" i="52"/>
  <c r="BM85" i="52"/>
  <c r="BL85" i="52"/>
  <c r="BN85" i="52" s="1"/>
  <c r="BM84" i="52"/>
  <c r="BL84" i="52"/>
  <c r="BM83" i="52"/>
  <c r="BL83" i="52"/>
  <c r="BN83" i="52" s="1"/>
  <c r="BM82" i="52"/>
  <c r="BL82" i="52"/>
  <c r="BM81" i="52"/>
  <c r="BL81" i="52"/>
  <c r="BN81" i="52" s="1"/>
  <c r="BM80" i="52"/>
  <c r="BL80" i="52"/>
  <c r="BM79" i="52"/>
  <c r="BL79" i="52"/>
  <c r="BM78" i="52"/>
  <c r="BL78" i="52"/>
  <c r="BM77" i="52"/>
  <c r="BL77" i="52"/>
  <c r="BN77" i="52" s="1"/>
  <c r="BM76" i="52"/>
  <c r="BL76" i="52"/>
  <c r="BM75" i="52"/>
  <c r="BL75" i="52"/>
  <c r="BN75" i="52" s="1"/>
  <c r="BM74" i="52"/>
  <c r="BL74" i="52"/>
  <c r="BM72" i="52"/>
  <c r="BL72" i="52"/>
  <c r="BM71" i="52"/>
  <c r="BL71" i="52"/>
  <c r="BM70" i="52"/>
  <c r="BL70" i="52"/>
  <c r="BM69" i="52"/>
  <c r="BL69" i="52"/>
  <c r="BM68" i="52"/>
  <c r="BL68" i="52"/>
  <c r="BN68" i="52" s="1"/>
  <c r="BM67" i="52"/>
  <c r="BL67" i="52"/>
  <c r="BN67" i="52" s="1"/>
  <c r="BM66" i="52"/>
  <c r="BL66" i="52"/>
  <c r="BN66" i="52" s="1"/>
  <c r="BM65" i="52"/>
  <c r="BL65" i="52"/>
  <c r="BM62" i="52"/>
  <c r="BL62" i="52"/>
  <c r="BN62" i="52" s="1"/>
  <c r="BM61" i="52"/>
  <c r="BL61" i="52"/>
  <c r="BM60" i="52"/>
  <c r="BL60" i="52"/>
  <c r="BM59" i="52"/>
  <c r="BL59" i="52"/>
  <c r="BM58" i="52"/>
  <c r="BL58" i="52"/>
  <c r="BN58" i="52" s="1"/>
  <c r="BM57" i="52"/>
  <c r="BL57" i="52"/>
  <c r="BN57" i="52" s="1"/>
  <c r="BM56" i="52"/>
  <c r="BL56" i="52"/>
  <c r="BM55" i="52"/>
  <c r="BL55" i="52"/>
  <c r="BM54" i="52"/>
  <c r="BL54" i="52"/>
  <c r="BN54" i="52" s="1"/>
  <c r="BM53" i="52"/>
  <c r="BL53" i="52"/>
  <c r="BM52" i="52"/>
  <c r="BL52" i="52"/>
  <c r="BM51" i="52"/>
  <c r="BL51" i="52"/>
  <c r="BM50" i="52"/>
  <c r="BL50" i="52"/>
  <c r="BN50" i="52" s="1"/>
  <c r="BM49" i="52"/>
  <c r="BL49" i="52"/>
  <c r="BM48" i="52"/>
  <c r="BL48" i="52"/>
  <c r="BN48" i="52" s="1"/>
  <c r="BM47" i="52"/>
  <c r="BL47" i="52"/>
  <c r="BM46" i="52"/>
  <c r="BL46" i="52"/>
  <c r="BN46" i="52" s="1"/>
  <c r="BM45" i="52"/>
  <c r="BL45" i="52"/>
  <c r="BM44" i="52"/>
  <c r="BL44" i="52"/>
  <c r="BM43" i="52"/>
  <c r="BL43" i="52"/>
  <c r="BN43" i="52" s="1"/>
  <c r="BM42" i="52"/>
  <c r="BL42" i="52"/>
  <c r="BN42" i="52" s="1"/>
  <c r="BM41" i="52"/>
  <c r="BL41" i="52"/>
  <c r="BN41" i="52" s="1"/>
  <c r="BM40" i="52"/>
  <c r="BL40" i="52"/>
  <c r="BN40" i="52" s="1"/>
  <c r="BM39" i="52"/>
  <c r="BL39" i="52"/>
  <c r="BN39" i="52" s="1"/>
  <c r="BM38" i="52"/>
  <c r="BL38" i="52"/>
  <c r="BM37" i="52"/>
  <c r="BL37" i="52"/>
  <c r="BM36" i="52"/>
  <c r="BL36" i="52"/>
  <c r="BM35" i="52"/>
  <c r="BL35" i="52"/>
  <c r="BN35" i="52" s="1"/>
  <c r="BM34" i="52"/>
  <c r="BL34" i="52"/>
  <c r="BN34" i="52" s="1"/>
  <c r="BM33" i="52"/>
  <c r="BL33" i="52"/>
  <c r="BN33" i="52" s="1"/>
  <c r="BM32" i="52"/>
  <c r="BL32" i="52"/>
  <c r="BM31" i="52"/>
  <c r="BL31" i="52"/>
  <c r="BM30" i="52"/>
  <c r="BL30" i="52"/>
  <c r="BN30" i="52" s="1"/>
  <c r="BM29" i="52"/>
  <c r="BL29" i="52"/>
  <c r="BM28" i="52"/>
  <c r="BL28" i="52"/>
  <c r="BM27" i="52"/>
  <c r="BL27" i="52"/>
  <c r="BM26" i="52"/>
  <c r="BL26" i="52"/>
  <c r="BN26" i="52" s="1"/>
  <c r="BM25" i="52"/>
  <c r="BL25" i="52"/>
  <c r="BN25" i="52" s="1"/>
  <c r="BM24" i="52"/>
  <c r="BL24" i="52"/>
  <c r="BM23" i="52"/>
  <c r="BL23" i="52"/>
  <c r="BM22" i="52"/>
  <c r="BL22" i="52"/>
  <c r="BM21" i="52"/>
  <c r="BL21" i="52"/>
  <c r="BM20" i="52"/>
  <c r="BL20" i="52"/>
  <c r="BM16" i="52"/>
  <c r="BL16" i="52"/>
  <c r="BM15" i="52"/>
  <c r="BL15" i="52"/>
  <c r="BN15" i="52" s="1"/>
  <c r="BM14" i="52"/>
  <c r="BL14" i="52"/>
  <c r="BM13" i="52"/>
  <c r="BL13" i="52"/>
  <c r="BM12" i="52"/>
  <c r="BL12" i="52"/>
  <c r="BM11" i="52"/>
  <c r="BL11" i="52"/>
  <c r="BN11" i="52" s="1"/>
  <c r="BM10" i="52"/>
  <c r="BL10" i="52"/>
  <c r="BL111" i="52" s="1"/>
  <c r="BM9" i="52"/>
  <c r="BL9" i="52"/>
  <c r="BM8" i="52"/>
  <c r="BL8" i="52"/>
  <c r="AW110" i="52"/>
  <c r="AV110" i="52"/>
  <c r="AX110" i="52" s="1"/>
  <c r="AW109" i="52"/>
  <c r="AV109" i="52"/>
  <c r="AX109" i="52" s="1"/>
  <c r="AW106" i="52"/>
  <c r="AV106" i="52"/>
  <c r="AW105" i="52"/>
  <c r="AV105" i="52"/>
  <c r="AX105" i="52" s="1"/>
  <c r="AW104" i="52"/>
  <c r="AV104" i="52"/>
  <c r="AX104" i="52" s="1"/>
  <c r="AW101" i="52"/>
  <c r="AV101" i="52"/>
  <c r="AX101" i="52" s="1"/>
  <c r="AW100" i="52"/>
  <c r="AV100" i="52"/>
  <c r="AW99" i="52"/>
  <c r="AV99" i="52"/>
  <c r="AX99" i="52" s="1"/>
  <c r="AW98" i="52"/>
  <c r="AV98" i="52"/>
  <c r="AX98" i="52" s="1"/>
  <c r="AW97" i="52"/>
  <c r="AV97" i="52"/>
  <c r="AX97" i="52" s="1"/>
  <c r="AW95" i="52"/>
  <c r="AV95" i="52"/>
  <c r="AW94" i="52"/>
  <c r="AV94" i="52"/>
  <c r="AW93" i="52"/>
  <c r="AV93" i="52"/>
  <c r="AX93" i="52" s="1"/>
  <c r="AW92" i="52"/>
  <c r="AV92" i="52"/>
  <c r="AX92" i="52" s="1"/>
  <c r="AW91" i="52"/>
  <c r="AV91" i="52"/>
  <c r="AX91" i="52" s="1"/>
  <c r="AW90" i="52"/>
  <c r="AV90" i="52"/>
  <c r="AX90" i="52" s="1"/>
  <c r="AW89" i="52"/>
  <c r="AV89" i="52"/>
  <c r="AX89" i="52" s="1"/>
  <c r="AW88" i="52"/>
  <c r="AV88" i="52"/>
  <c r="AX88" i="52" s="1"/>
  <c r="AW87" i="52"/>
  <c r="AV87" i="52"/>
  <c r="AW86" i="52"/>
  <c r="AV86" i="52"/>
  <c r="AX86" i="52" s="1"/>
  <c r="AW85" i="52"/>
  <c r="AV85" i="52"/>
  <c r="AX85" i="52" s="1"/>
  <c r="AW84" i="52"/>
  <c r="AV84" i="52"/>
  <c r="AX84" i="52" s="1"/>
  <c r="AW83" i="52"/>
  <c r="AV83" i="52"/>
  <c r="AX83" i="52" s="1"/>
  <c r="AW82" i="52"/>
  <c r="AV82" i="52"/>
  <c r="AX82" i="52" s="1"/>
  <c r="AW81" i="52"/>
  <c r="AV81" i="52"/>
  <c r="AX81" i="52" s="1"/>
  <c r="AW80" i="52"/>
  <c r="AV80" i="52"/>
  <c r="AX80" i="52" s="1"/>
  <c r="AW79" i="52"/>
  <c r="AV79" i="52"/>
  <c r="AW78" i="52"/>
  <c r="AV78" i="52"/>
  <c r="AX78" i="52" s="1"/>
  <c r="AW77" i="52"/>
  <c r="AV77" i="52"/>
  <c r="AX77" i="52" s="1"/>
  <c r="AW76" i="52"/>
  <c r="AV76" i="52"/>
  <c r="AX76" i="52" s="1"/>
  <c r="AW75" i="52"/>
  <c r="AV75" i="52"/>
  <c r="AX75" i="52" s="1"/>
  <c r="AW74" i="52"/>
  <c r="AV74" i="52"/>
  <c r="AX74" i="52" s="1"/>
  <c r="AW72" i="52"/>
  <c r="AV72" i="52"/>
  <c r="AW71" i="52"/>
  <c r="AV71" i="52"/>
  <c r="AX71" i="52" s="1"/>
  <c r="AW70" i="52"/>
  <c r="AV70" i="52"/>
  <c r="AW69" i="52"/>
  <c r="AV69" i="52"/>
  <c r="AX69" i="52" s="1"/>
  <c r="AW68" i="52"/>
  <c r="AV68" i="52"/>
  <c r="AX68" i="52" s="1"/>
  <c r="AW67" i="52"/>
  <c r="AV67" i="52"/>
  <c r="AX67" i="52" s="1"/>
  <c r="AW66" i="52"/>
  <c r="AV66" i="52"/>
  <c r="AX66" i="52" s="1"/>
  <c r="AW65" i="52"/>
  <c r="AV65" i="52"/>
  <c r="AX65" i="52" s="1"/>
  <c r="AW62" i="52"/>
  <c r="AV62" i="52"/>
  <c r="AW61" i="52"/>
  <c r="AV61" i="52"/>
  <c r="AX61" i="52" s="1"/>
  <c r="AW60" i="52"/>
  <c r="AV60" i="52"/>
  <c r="AW59" i="52"/>
  <c r="AV59" i="52"/>
  <c r="AX59" i="52" s="1"/>
  <c r="AW58" i="52"/>
  <c r="AV58" i="52"/>
  <c r="AX58" i="52" s="1"/>
  <c r="AW57" i="52"/>
  <c r="AV57" i="52"/>
  <c r="AX57" i="52" s="1"/>
  <c r="AW56" i="52"/>
  <c r="AV56" i="52"/>
  <c r="AX56" i="52" s="1"/>
  <c r="AW55" i="52"/>
  <c r="AV55" i="52"/>
  <c r="AX55" i="52" s="1"/>
  <c r="AW54" i="52"/>
  <c r="AV54" i="52"/>
  <c r="AX54" i="52" s="1"/>
  <c r="AW53" i="52"/>
  <c r="AV53" i="52"/>
  <c r="AX53" i="52" s="1"/>
  <c r="AW52" i="52"/>
  <c r="AV52" i="52"/>
  <c r="AX52" i="52" s="1"/>
  <c r="AW51" i="52"/>
  <c r="AV51" i="52"/>
  <c r="AX51" i="52" s="1"/>
  <c r="AW50" i="52"/>
  <c r="AV50" i="52"/>
  <c r="AX50" i="52" s="1"/>
  <c r="AW49" i="52"/>
  <c r="AV49" i="52"/>
  <c r="AX49" i="52" s="1"/>
  <c r="AW48" i="52"/>
  <c r="AV48" i="52"/>
  <c r="AX48" i="52" s="1"/>
  <c r="AW47" i="52"/>
  <c r="AV47" i="52"/>
  <c r="AX47" i="52" s="1"/>
  <c r="AW46" i="52"/>
  <c r="AV46" i="52"/>
  <c r="AX46" i="52" s="1"/>
  <c r="AW45" i="52"/>
  <c r="AV45" i="52"/>
  <c r="AX45" i="52" s="1"/>
  <c r="AW44" i="52"/>
  <c r="AV44" i="52"/>
  <c r="AX44" i="52" s="1"/>
  <c r="AW43" i="52"/>
  <c r="AV43" i="52"/>
  <c r="AX43" i="52" s="1"/>
  <c r="AW42" i="52"/>
  <c r="AV42" i="52"/>
  <c r="AX42" i="52" s="1"/>
  <c r="AW41" i="52"/>
  <c r="AV41" i="52"/>
  <c r="AX41" i="52" s="1"/>
  <c r="AW40" i="52"/>
  <c r="AV40" i="52"/>
  <c r="AX40" i="52" s="1"/>
  <c r="AW39" i="52"/>
  <c r="AV39" i="52"/>
  <c r="AX39" i="52" s="1"/>
  <c r="AW38" i="52"/>
  <c r="AV38" i="52"/>
  <c r="AX38" i="52" s="1"/>
  <c r="AW37" i="52"/>
  <c r="AV37" i="52"/>
  <c r="AX37" i="52" s="1"/>
  <c r="AW36" i="52"/>
  <c r="AV36" i="52"/>
  <c r="AX36" i="52" s="1"/>
  <c r="AW35" i="52"/>
  <c r="AV35" i="52"/>
  <c r="AX35" i="52" s="1"/>
  <c r="AW34" i="52"/>
  <c r="AV34" i="52"/>
  <c r="AX34" i="52" s="1"/>
  <c r="AW33" i="52"/>
  <c r="AV33" i="52"/>
  <c r="AX33" i="52" s="1"/>
  <c r="AW32" i="52"/>
  <c r="AV32" i="52"/>
  <c r="AW31" i="52"/>
  <c r="AV31" i="52"/>
  <c r="AX31" i="52" s="1"/>
  <c r="AW30" i="52"/>
  <c r="AV30" i="52"/>
  <c r="AX30" i="52" s="1"/>
  <c r="AW29" i="52"/>
  <c r="AV29" i="52"/>
  <c r="AX29" i="52" s="1"/>
  <c r="AW28" i="52"/>
  <c r="AV28" i="52"/>
  <c r="AX28" i="52" s="1"/>
  <c r="AW27" i="52"/>
  <c r="AV27" i="52"/>
  <c r="AX27" i="52" s="1"/>
  <c r="AW26" i="52"/>
  <c r="AV26" i="52"/>
  <c r="AX26" i="52" s="1"/>
  <c r="AW25" i="52"/>
  <c r="AV25" i="52"/>
  <c r="AX25" i="52" s="1"/>
  <c r="AW24" i="52"/>
  <c r="AV24" i="52"/>
  <c r="AX24" i="52" s="1"/>
  <c r="AW23" i="52"/>
  <c r="AV23" i="52"/>
  <c r="AX23" i="52" s="1"/>
  <c r="AW22" i="52"/>
  <c r="AV22" i="52"/>
  <c r="AX22" i="52" s="1"/>
  <c r="AW21" i="52"/>
  <c r="AV21" i="52"/>
  <c r="AX21" i="52" s="1"/>
  <c r="AW20" i="52"/>
  <c r="AV20" i="52"/>
  <c r="AX20" i="52" s="1"/>
  <c r="AW8" i="52"/>
  <c r="AV8" i="52"/>
  <c r="AX8" i="52" s="1"/>
  <c r="AW16" i="52"/>
  <c r="AV16" i="52"/>
  <c r="AX16" i="52" s="1"/>
  <c r="AW15" i="52"/>
  <c r="AV15" i="52"/>
  <c r="AX15" i="52" s="1"/>
  <c r="AW14" i="52"/>
  <c r="AV14" i="52"/>
  <c r="AX14" i="52" s="1"/>
  <c r="AW13" i="52"/>
  <c r="AV13" i="52"/>
  <c r="AX13" i="52" s="1"/>
  <c r="AW12" i="52"/>
  <c r="AV12" i="52"/>
  <c r="AX12" i="52" s="1"/>
  <c r="AW11" i="52"/>
  <c r="AV11" i="52"/>
  <c r="AX11" i="52" s="1"/>
  <c r="AW10" i="52"/>
  <c r="AV10" i="52"/>
  <c r="AW9" i="52"/>
  <c r="AV9" i="52"/>
  <c r="AX9" i="52" s="1"/>
  <c r="AT121" i="52"/>
  <c r="AT119" i="52"/>
  <c r="AT117" i="52"/>
  <c r="AT115" i="52"/>
  <c r="AT113" i="52"/>
  <c r="AR121" i="52"/>
  <c r="AR119" i="52"/>
  <c r="AR117" i="52"/>
  <c r="AR115" i="52"/>
  <c r="AR113" i="52"/>
  <c r="AP121" i="52"/>
  <c r="AP119" i="52"/>
  <c r="AP117" i="52"/>
  <c r="AP115" i="52"/>
  <c r="AP113" i="52"/>
  <c r="AN121" i="52"/>
  <c r="AN119" i="52"/>
  <c r="AN117" i="52"/>
  <c r="AN115" i="52"/>
  <c r="AN113" i="52"/>
  <c r="AL121" i="52"/>
  <c r="AL119" i="52"/>
  <c r="AL117" i="52"/>
  <c r="AL115" i="52"/>
  <c r="AL113" i="52"/>
  <c r="AJ121" i="52"/>
  <c r="AJ119" i="52"/>
  <c r="AJ117" i="52"/>
  <c r="AJ115" i="52"/>
  <c r="AJ113" i="52"/>
  <c r="AD121" i="52"/>
  <c r="AD119" i="52"/>
  <c r="AD117" i="52"/>
  <c r="AD115" i="52"/>
  <c r="AD113" i="52"/>
  <c r="AB121" i="52"/>
  <c r="AB119" i="52"/>
  <c r="AB117" i="52"/>
  <c r="AB115" i="52"/>
  <c r="AB113" i="52"/>
  <c r="Z121" i="52"/>
  <c r="Z119" i="52"/>
  <c r="Z117" i="52"/>
  <c r="Z115" i="52"/>
  <c r="Z113" i="52"/>
  <c r="X121" i="52"/>
  <c r="X119" i="52"/>
  <c r="X117" i="52"/>
  <c r="X115" i="52"/>
  <c r="DJ134" i="52" s="1"/>
  <c r="X113" i="52"/>
  <c r="V121" i="52"/>
  <c r="V119" i="52"/>
  <c r="V117" i="52"/>
  <c r="V115" i="52"/>
  <c r="V113" i="52"/>
  <c r="T113" i="52"/>
  <c r="T121" i="52"/>
  <c r="T119" i="52"/>
  <c r="T117" i="52"/>
  <c r="T115" i="52"/>
  <c r="AG110" i="52"/>
  <c r="AF110" i="52"/>
  <c r="AH110" i="52" s="1"/>
  <c r="AG109" i="52"/>
  <c r="AF109" i="52"/>
  <c r="AH109" i="52" s="1"/>
  <c r="AG106" i="52"/>
  <c r="AF106" i="52"/>
  <c r="AH106" i="52" s="1"/>
  <c r="AG105" i="52"/>
  <c r="AF105" i="52"/>
  <c r="AH105" i="52" s="1"/>
  <c r="AG104" i="52"/>
  <c r="AF104" i="52"/>
  <c r="AH104" i="52" s="1"/>
  <c r="AG101" i="52"/>
  <c r="AF101" i="52"/>
  <c r="AG100" i="52"/>
  <c r="AF100" i="52"/>
  <c r="AH100" i="52" s="1"/>
  <c r="AG99" i="52"/>
  <c r="AF99" i="52"/>
  <c r="AH99" i="52" s="1"/>
  <c r="AG98" i="52"/>
  <c r="AF98" i="52"/>
  <c r="AG97" i="52"/>
  <c r="AF97" i="52"/>
  <c r="AH97" i="52" s="1"/>
  <c r="AG95" i="52"/>
  <c r="AF95" i="52"/>
  <c r="AG94" i="52"/>
  <c r="AF94" i="52"/>
  <c r="AG93" i="52"/>
  <c r="AF93" i="52"/>
  <c r="AH93" i="52" s="1"/>
  <c r="AG92" i="52"/>
  <c r="AF92" i="52"/>
  <c r="AG91" i="52"/>
  <c r="AF91" i="52"/>
  <c r="AH91" i="52" s="1"/>
  <c r="AG90" i="52"/>
  <c r="AF90" i="52"/>
  <c r="AG89" i="52"/>
  <c r="AF89" i="52"/>
  <c r="AH89" i="52" s="1"/>
  <c r="AG88" i="52"/>
  <c r="AF88" i="52"/>
  <c r="AG87" i="52"/>
  <c r="AF87" i="52"/>
  <c r="AH87" i="52" s="1"/>
  <c r="AG86" i="52"/>
  <c r="AF86" i="52"/>
  <c r="AG85" i="52"/>
  <c r="AF85" i="52"/>
  <c r="AG84" i="52"/>
  <c r="AF84" i="52"/>
  <c r="AH84" i="52" s="1"/>
  <c r="AG83" i="52"/>
  <c r="AF83" i="52"/>
  <c r="AG82" i="52"/>
  <c r="AF82" i="52"/>
  <c r="AG81" i="52"/>
  <c r="AF81" i="52"/>
  <c r="AG80" i="52"/>
  <c r="AF80" i="52"/>
  <c r="AH80" i="52" s="1"/>
  <c r="AG79" i="52"/>
  <c r="AF79" i="52"/>
  <c r="AG78" i="52"/>
  <c r="AF78" i="52"/>
  <c r="AG77" i="52"/>
  <c r="AF77" i="52"/>
  <c r="AH77" i="52" s="1"/>
  <c r="AG76" i="52"/>
  <c r="AF76" i="52"/>
  <c r="AH76" i="52" s="1"/>
  <c r="AG75" i="52"/>
  <c r="AF75" i="52"/>
  <c r="AH75" i="52" s="1"/>
  <c r="AG74" i="52"/>
  <c r="AF74" i="52"/>
  <c r="AG72" i="52"/>
  <c r="AF72" i="52"/>
  <c r="AG71" i="52"/>
  <c r="AF71" i="52"/>
  <c r="AH71" i="52" s="1"/>
  <c r="AG70" i="52"/>
  <c r="AF70" i="52"/>
  <c r="AG69" i="52"/>
  <c r="AF69" i="52"/>
  <c r="AG68" i="52"/>
  <c r="AF68" i="52"/>
  <c r="AH68" i="52" s="1"/>
  <c r="AG67" i="52"/>
  <c r="AF67" i="52"/>
  <c r="AH67" i="52" s="1"/>
  <c r="AG66" i="52"/>
  <c r="AF66" i="52"/>
  <c r="AH66" i="52" s="1"/>
  <c r="AG65" i="52"/>
  <c r="AF65" i="52"/>
  <c r="AG62" i="52"/>
  <c r="AF62" i="52"/>
  <c r="AG61" i="52"/>
  <c r="AF61" i="52"/>
  <c r="AH61" i="52" s="1"/>
  <c r="AG60" i="52"/>
  <c r="AF60" i="52"/>
  <c r="AG59" i="52"/>
  <c r="AF59" i="52"/>
  <c r="AH59" i="52" s="1"/>
  <c r="AG58" i="52"/>
  <c r="AF58" i="52"/>
  <c r="AH58" i="52" s="1"/>
  <c r="AG57" i="52"/>
  <c r="AF57" i="52"/>
  <c r="AG56" i="52"/>
  <c r="AF56" i="52"/>
  <c r="AH56" i="52" s="1"/>
  <c r="AG55" i="52"/>
  <c r="AF55" i="52"/>
  <c r="AH55" i="52" s="1"/>
  <c r="AG54" i="52"/>
  <c r="AF54" i="52"/>
  <c r="AG53" i="52"/>
  <c r="AF53" i="52"/>
  <c r="AH53" i="52" s="1"/>
  <c r="AG52" i="52"/>
  <c r="AF52" i="52"/>
  <c r="AG51" i="52"/>
  <c r="AF51" i="52"/>
  <c r="AH51" i="52" s="1"/>
  <c r="AG50" i="52"/>
  <c r="AF50" i="52"/>
  <c r="AH50" i="52" s="1"/>
  <c r="AG49" i="52"/>
  <c r="AF49" i="52"/>
  <c r="AH49" i="52" s="1"/>
  <c r="AG48" i="52"/>
  <c r="AF48" i="52"/>
  <c r="AH48" i="52" s="1"/>
  <c r="AG47" i="52"/>
  <c r="AF47" i="52"/>
  <c r="AH47" i="52" s="1"/>
  <c r="AG46" i="52"/>
  <c r="AF46" i="52"/>
  <c r="AG45" i="52"/>
  <c r="AF45" i="52"/>
  <c r="AH45" i="52" s="1"/>
  <c r="AG44" i="52"/>
  <c r="AF44" i="52"/>
  <c r="AH44" i="52" s="1"/>
  <c r="AG43" i="52"/>
  <c r="AF43" i="52"/>
  <c r="AH43" i="52" s="1"/>
  <c r="AG42" i="52"/>
  <c r="AF42" i="52"/>
  <c r="AH42" i="52" s="1"/>
  <c r="AG41" i="52"/>
  <c r="AF41" i="52"/>
  <c r="AH41" i="52" s="1"/>
  <c r="AG40" i="52"/>
  <c r="AF40" i="52"/>
  <c r="AG39" i="52"/>
  <c r="AF39" i="52"/>
  <c r="AH39" i="52" s="1"/>
  <c r="AG38" i="52"/>
  <c r="AF38" i="52"/>
  <c r="AG37" i="52"/>
  <c r="AF37" i="52"/>
  <c r="AH37" i="52" s="1"/>
  <c r="AG36" i="52"/>
  <c r="AF36" i="52"/>
  <c r="AH36" i="52" s="1"/>
  <c r="AG35" i="52"/>
  <c r="AF35" i="52"/>
  <c r="AH35" i="52" s="1"/>
  <c r="AG34" i="52"/>
  <c r="AF34" i="52"/>
  <c r="AH34" i="52" s="1"/>
  <c r="AG33" i="52"/>
  <c r="AF33" i="52"/>
  <c r="AH33" i="52" s="1"/>
  <c r="AG32" i="52"/>
  <c r="AF32" i="52"/>
  <c r="AH32" i="52" s="1"/>
  <c r="AG31" i="52"/>
  <c r="AF31" i="52"/>
  <c r="AH31" i="52" s="1"/>
  <c r="AG30" i="52"/>
  <c r="AF30" i="52"/>
  <c r="AG29" i="52"/>
  <c r="AF29" i="52"/>
  <c r="AH29" i="52" s="1"/>
  <c r="AG28" i="52"/>
  <c r="AF28" i="52"/>
  <c r="AH28" i="52" s="1"/>
  <c r="AG27" i="52"/>
  <c r="AF27" i="52"/>
  <c r="AH27" i="52" s="1"/>
  <c r="AG26" i="52"/>
  <c r="AF26" i="52"/>
  <c r="AH26" i="52" s="1"/>
  <c r="AG25" i="52"/>
  <c r="AF25" i="52"/>
  <c r="AH25" i="52" s="1"/>
  <c r="AG24" i="52"/>
  <c r="AF24" i="52"/>
  <c r="AH24" i="52" s="1"/>
  <c r="AG23" i="52"/>
  <c r="AF23" i="52"/>
  <c r="AG22" i="52"/>
  <c r="AF22" i="52"/>
  <c r="AG21" i="52"/>
  <c r="AF21" i="52"/>
  <c r="AH21" i="52" s="1"/>
  <c r="AG20" i="52"/>
  <c r="AF20" i="52"/>
  <c r="AH20" i="52" s="1"/>
  <c r="AG16" i="52"/>
  <c r="AG113" i="52" s="1"/>
  <c r="AF16" i="52"/>
  <c r="AF113" i="52" s="1"/>
  <c r="AG15" i="52"/>
  <c r="AF15" i="52"/>
  <c r="AH15" i="52" s="1"/>
  <c r="AG14" i="52"/>
  <c r="AF14" i="52"/>
  <c r="AG13" i="52"/>
  <c r="AF13" i="52"/>
  <c r="AH13" i="52" s="1"/>
  <c r="AG12" i="52"/>
  <c r="AF12" i="52"/>
  <c r="AH12" i="52" s="1"/>
  <c r="AG11" i="52"/>
  <c r="AF11" i="52"/>
  <c r="AH11" i="52" s="1"/>
  <c r="AG10" i="52"/>
  <c r="AG111" i="52" s="1"/>
  <c r="AF10" i="52"/>
  <c r="AG9" i="52"/>
  <c r="AF9" i="52"/>
  <c r="AH9" i="52" s="1"/>
  <c r="AG8" i="52"/>
  <c r="AF8" i="52"/>
  <c r="AH8" i="52" s="1"/>
  <c r="D112" i="47"/>
  <c r="D114" i="47" s="1"/>
  <c r="D116" i="47"/>
  <c r="D118" i="47"/>
  <c r="D120" i="47"/>
  <c r="D110" i="47"/>
  <c r="BC64" i="51"/>
  <c r="BB64" i="51"/>
  <c r="BB9" i="51"/>
  <c r="BC9" i="51"/>
  <c r="BD9" i="51" l="1"/>
  <c r="C8" i="47" s="1"/>
  <c r="E8" i="47" s="1"/>
  <c r="BD64" i="51"/>
  <c r="AH46" i="52"/>
  <c r="AF117" i="52"/>
  <c r="AH62" i="52"/>
  <c r="AH72" i="52"/>
  <c r="AF121" i="52"/>
  <c r="AG121" i="52"/>
  <c r="AH74" i="52"/>
  <c r="AH79" i="52"/>
  <c r="AH85" i="52"/>
  <c r="AH86" i="52"/>
  <c r="AH90" i="52"/>
  <c r="AF119" i="52"/>
  <c r="AG119" i="52"/>
  <c r="AH95" i="52"/>
  <c r="AH98" i="52"/>
  <c r="AF115" i="52"/>
  <c r="AH101" i="52"/>
  <c r="AX10" i="52"/>
  <c r="AV111" i="52"/>
  <c r="AX32" i="52"/>
  <c r="AX60" i="52"/>
  <c r="AV117" i="52"/>
  <c r="AW117" i="52"/>
  <c r="AX70" i="52"/>
  <c r="AV121" i="52"/>
  <c r="AW121" i="52"/>
  <c r="AX79" i="52"/>
  <c r="AX87" i="52"/>
  <c r="AV119" i="52"/>
  <c r="AX94" i="52"/>
  <c r="AX119" i="52" s="1"/>
  <c r="AW119" i="52"/>
  <c r="AX95" i="52"/>
  <c r="AV113" i="52"/>
  <c r="AX100" i="52"/>
  <c r="AX113" i="52" s="1"/>
  <c r="AW113" i="52"/>
  <c r="AX115" i="52"/>
  <c r="AW115" i="52"/>
  <c r="AX106" i="52"/>
  <c r="AX111" i="52"/>
  <c r="AW111" i="52"/>
  <c r="BN20" i="52"/>
  <c r="BN45" i="52"/>
  <c r="BN49" i="52"/>
  <c r="BN80" i="52"/>
  <c r="BN84" i="52"/>
  <c r="BM119" i="52"/>
  <c r="BN97" i="52"/>
  <c r="BN106" i="52"/>
  <c r="BN109" i="52"/>
  <c r="CD90" i="52"/>
  <c r="AR20" i="51"/>
  <c r="AR21" i="51"/>
  <c r="AR22" i="51"/>
  <c r="AR23" i="51"/>
  <c r="AR24" i="51"/>
  <c r="AR25" i="51"/>
  <c r="AR26" i="51"/>
  <c r="AR27" i="51"/>
  <c r="AR28" i="51"/>
  <c r="AR29" i="51"/>
  <c r="AR30" i="51"/>
  <c r="AR31" i="51"/>
  <c r="AR32" i="51"/>
  <c r="AR33" i="51"/>
  <c r="AR34" i="51"/>
  <c r="AR35" i="51"/>
  <c r="AR36" i="51"/>
  <c r="AR37" i="51"/>
  <c r="AR38" i="51"/>
  <c r="AR39" i="51"/>
  <c r="AR40" i="51"/>
  <c r="AR41" i="51"/>
  <c r="AR42" i="51"/>
  <c r="AR43" i="51"/>
  <c r="AR44" i="51"/>
  <c r="AR45" i="51"/>
  <c r="AR46" i="51"/>
  <c r="AR47" i="51"/>
  <c r="AR48" i="51"/>
  <c r="AR49" i="51"/>
  <c r="AR50" i="51"/>
  <c r="AR51" i="51"/>
  <c r="AR52" i="51"/>
  <c r="AR53" i="51"/>
  <c r="AR54" i="51"/>
  <c r="AR55" i="51"/>
  <c r="AR56" i="51"/>
  <c r="AR57" i="51"/>
  <c r="AR58" i="51"/>
  <c r="AR59" i="51"/>
  <c r="AR60" i="51"/>
  <c r="AR70" i="51"/>
  <c r="AR71" i="51"/>
  <c r="AR74" i="51"/>
  <c r="AR75" i="51"/>
  <c r="AR76" i="51"/>
  <c r="AR77" i="51"/>
  <c r="AR78" i="51"/>
  <c r="AR79" i="51"/>
  <c r="AR80" i="51"/>
  <c r="AR81" i="51"/>
  <c r="AR82" i="51"/>
  <c r="AR83" i="51"/>
  <c r="AR84" i="51"/>
  <c r="AR85" i="51"/>
  <c r="AR86" i="51"/>
  <c r="AR87" i="51"/>
  <c r="AR88" i="51"/>
  <c r="AR89" i="51"/>
  <c r="AR90" i="51"/>
  <c r="AR91" i="51"/>
  <c r="AR93" i="51"/>
  <c r="AR97" i="51"/>
  <c r="AR98" i="51"/>
  <c r="AR99" i="51"/>
  <c r="AQ69" i="51"/>
  <c r="AR69" i="51" s="1"/>
  <c r="AR67" i="51"/>
  <c r="AR66" i="51"/>
  <c r="AQ65" i="51"/>
  <c r="AR65" i="51" s="1"/>
  <c r="AR61" i="51"/>
  <c r="AQ8" i="51"/>
  <c r="AQ10" i="51" s="1"/>
  <c r="AQ16" i="51" s="1"/>
  <c r="CR111" i="52"/>
  <c r="AN62" i="51"/>
  <c r="AQ94" i="51"/>
  <c r="AR92" i="51"/>
  <c r="AO94" i="51"/>
  <c r="AN69" i="51"/>
  <c r="AO72" i="51"/>
  <c r="AP72" i="51" s="1"/>
  <c r="AQ68" i="51"/>
  <c r="AR68" i="51" s="1"/>
  <c r="AM72" i="51"/>
  <c r="AQ62" i="51"/>
  <c r="AM10" i="51"/>
  <c r="AM16" i="51" s="1"/>
  <c r="AN16" i="51" s="1"/>
  <c r="AH10" i="52"/>
  <c r="AH111" i="52" s="1"/>
  <c r="AH16" i="52"/>
  <c r="AH23" i="52"/>
  <c r="AH40" i="52"/>
  <c r="AH57" i="52"/>
  <c r="AH60" i="52"/>
  <c r="AH69" i="52"/>
  <c r="AH81" i="52"/>
  <c r="AH88" i="52"/>
  <c r="AH92" i="52"/>
  <c r="AH14" i="52"/>
  <c r="AH54" i="52"/>
  <c r="AH70" i="52"/>
  <c r="AH82" i="52"/>
  <c r="AG115" i="52"/>
  <c r="AH83" i="52"/>
  <c r="AF111" i="52"/>
  <c r="AG117" i="52"/>
  <c r="AH38" i="52"/>
  <c r="AH52" i="52"/>
  <c r="AH94" i="52"/>
  <c r="AH119" i="52" s="1"/>
  <c r="AH30" i="52"/>
  <c r="AH78" i="52"/>
  <c r="AH22" i="52"/>
  <c r="AH65" i="52"/>
  <c r="CT8" i="52"/>
  <c r="CT9" i="52"/>
  <c r="CT13" i="52"/>
  <c r="CT20" i="52"/>
  <c r="CT24" i="52"/>
  <c r="CT32" i="52"/>
  <c r="CT36" i="52"/>
  <c r="CT40" i="52"/>
  <c r="CT44" i="52"/>
  <c r="CT48" i="52"/>
  <c r="CT52" i="52"/>
  <c r="CT56" i="52"/>
  <c r="CT60" i="52"/>
  <c r="CT66" i="52"/>
  <c r="CT70" i="52"/>
  <c r="CT43" i="52"/>
  <c r="CT75" i="52"/>
  <c r="CT79" i="52"/>
  <c r="CT28" i="52"/>
  <c r="CT14" i="52"/>
  <c r="CT21" i="52"/>
  <c r="CT29" i="52"/>
  <c r="CT33" i="52"/>
  <c r="CT37" i="52"/>
  <c r="CT41" i="52"/>
  <c r="CT83" i="52"/>
  <c r="CT87" i="52"/>
  <c r="CT91" i="52"/>
  <c r="CT95" i="52"/>
  <c r="CT100" i="52"/>
  <c r="CT106" i="52"/>
  <c r="CS111" i="52"/>
  <c r="CT57" i="52"/>
  <c r="CT61" i="52"/>
  <c r="CT67" i="52"/>
  <c r="CT71" i="52"/>
  <c r="CT76" i="52"/>
  <c r="CT77" i="52"/>
  <c r="CT27" i="52"/>
  <c r="CT35" i="52"/>
  <c r="CT81" i="52"/>
  <c r="CT85" i="52"/>
  <c r="CT89" i="52"/>
  <c r="CT93" i="52"/>
  <c r="CT98" i="52"/>
  <c r="CT104" i="52"/>
  <c r="CT110" i="52"/>
  <c r="CT39" i="52"/>
  <c r="CT74" i="52"/>
  <c r="CR117" i="52"/>
  <c r="CT12" i="52"/>
  <c r="CT47" i="52"/>
  <c r="CT82" i="52"/>
  <c r="CS115" i="52"/>
  <c r="CT16" i="52"/>
  <c r="CR119" i="52"/>
  <c r="CT23" i="52"/>
  <c r="CT55" i="52"/>
  <c r="CS117" i="52"/>
  <c r="CT90" i="52"/>
  <c r="CS119" i="52"/>
  <c r="CR121" i="52"/>
  <c r="CT94" i="52"/>
  <c r="CT31" i="52"/>
  <c r="CT65" i="52"/>
  <c r="CS121" i="52"/>
  <c r="CT99" i="52"/>
  <c r="CT25" i="52"/>
  <c r="AR94" i="51"/>
  <c r="AR16" i="51"/>
  <c r="AR62" i="51"/>
  <c r="CD25" i="52"/>
  <c r="CD24" i="52"/>
  <c r="CD29" i="52"/>
  <c r="CD33" i="52"/>
  <c r="CD38" i="52"/>
  <c r="CD46" i="52"/>
  <c r="CD50" i="52"/>
  <c r="CD80" i="52"/>
  <c r="CD83" i="52"/>
  <c r="CD70" i="52"/>
  <c r="CD106" i="52"/>
  <c r="CD12" i="52"/>
  <c r="CD20" i="52"/>
  <c r="CD30" i="52"/>
  <c r="CD34" i="52"/>
  <c r="CD39" i="52"/>
  <c r="CD43" i="52"/>
  <c r="CD47" i="52"/>
  <c r="CD51" i="52"/>
  <c r="CD55" i="52"/>
  <c r="CD15" i="52"/>
  <c r="CD52" i="52"/>
  <c r="CD14" i="52"/>
  <c r="CD32" i="52"/>
  <c r="CD36" i="52"/>
  <c r="CD45" i="52"/>
  <c r="CD49" i="52"/>
  <c r="CD65" i="52"/>
  <c r="CD69" i="52"/>
  <c r="CD68" i="52"/>
  <c r="CD81" i="52"/>
  <c r="CD98" i="52"/>
  <c r="CD23" i="52"/>
  <c r="CD35" i="52"/>
  <c r="CD78" i="52"/>
  <c r="CD104" i="52"/>
  <c r="CD105" i="52"/>
  <c r="CD67" i="52"/>
  <c r="CD97" i="52"/>
  <c r="CD109" i="52"/>
  <c r="CD31" i="52"/>
  <c r="CD40" i="52"/>
  <c r="CD48" i="52"/>
  <c r="CD84" i="52"/>
  <c r="CD87" i="52"/>
  <c r="CD11" i="52"/>
  <c r="CC62" i="52"/>
  <c r="CB95" i="52"/>
  <c r="CC95" i="52"/>
  <c r="CB10" i="52"/>
  <c r="CB111" i="52" s="1"/>
  <c r="CD9" i="52"/>
  <c r="CD26" i="52"/>
  <c r="CD53" i="52"/>
  <c r="CB72" i="52"/>
  <c r="CD76" i="52"/>
  <c r="CD79" i="52"/>
  <c r="CD93" i="52"/>
  <c r="CC10" i="52"/>
  <c r="CC111" i="52" s="1"/>
  <c r="CB27" i="52"/>
  <c r="CD27" i="52" s="1"/>
  <c r="CB37" i="52"/>
  <c r="CD37" i="52" s="1"/>
  <c r="CD54" i="52"/>
  <c r="CD57" i="52"/>
  <c r="CC60" i="52"/>
  <c r="CD77" i="52"/>
  <c r="BR117" i="52"/>
  <c r="CB8" i="52"/>
  <c r="CD8" i="52" s="1"/>
  <c r="CB21" i="52"/>
  <c r="CD21" i="52" s="1"/>
  <c r="CD41" i="52"/>
  <c r="CD44" i="52"/>
  <c r="CD58" i="52"/>
  <c r="CD88" i="52"/>
  <c r="CD94" i="52"/>
  <c r="CD110" i="52"/>
  <c r="CD61" i="52"/>
  <c r="CD22" i="52"/>
  <c r="CD28" i="52"/>
  <c r="CD42" i="52"/>
  <c r="CD71" i="52"/>
  <c r="CD89" i="52"/>
  <c r="CD92" i="52"/>
  <c r="BN10" i="52"/>
  <c r="BN14" i="52"/>
  <c r="BN29" i="52"/>
  <c r="BN87" i="52"/>
  <c r="BN61" i="52"/>
  <c r="BN76" i="52"/>
  <c r="BN52" i="52"/>
  <c r="BN71" i="52"/>
  <c r="BN8" i="52"/>
  <c r="BN12" i="52"/>
  <c r="BN16" i="52"/>
  <c r="BN23" i="52"/>
  <c r="BN98" i="52"/>
  <c r="BN47" i="52"/>
  <c r="BN51" i="52"/>
  <c r="BN55" i="52"/>
  <c r="BM121" i="52"/>
  <c r="BN13" i="52"/>
  <c r="BN32" i="52"/>
  <c r="BN69" i="52"/>
  <c r="BN74" i="52"/>
  <c r="BN82" i="52"/>
  <c r="BN86" i="52"/>
  <c r="BN90" i="52"/>
  <c r="BN21" i="52"/>
  <c r="BN28" i="52"/>
  <c r="BN53" i="52"/>
  <c r="BN60" i="52"/>
  <c r="BN88" i="52"/>
  <c r="BN95" i="52"/>
  <c r="BM113" i="52"/>
  <c r="BN22" i="52"/>
  <c r="BN78" i="52"/>
  <c r="BL115" i="52"/>
  <c r="BN36" i="52"/>
  <c r="BN70" i="52"/>
  <c r="BM115" i="52"/>
  <c r="BN113" i="52"/>
  <c r="BN101" i="52"/>
  <c r="BN115" i="52" s="1"/>
  <c r="BN9" i="52"/>
  <c r="BN37" i="52"/>
  <c r="BN44" i="52"/>
  <c r="BM117" i="52"/>
  <c r="BN79" i="52"/>
  <c r="BN24" i="52"/>
  <c r="BN27" i="52"/>
  <c r="BN31" i="52"/>
  <c r="BN38" i="52"/>
  <c r="BN56" i="52"/>
  <c r="BN59" i="52"/>
  <c r="BN65" i="52"/>
  <c r="BL121" i="52"/>
  <c r="BN91" i="52"/>
  <c r="BL119" i="52"/>
  <c r="BN99" i="52"/>
  <c r="BN110" i="52"/>
  <c r="BN111" i="52" s="1"/>
  <c r="CT10" i="52"/>
  <c r="CT111" i="52" s="1"/>
  <c r="CT72" i="52"/>
  <c r="CR115" i="52"/>
  <c r="CD72" i="52"/>
  <c r="BN117" i="52"/>
  <c r="BM111" i="52"/>
  <c r="BL117" i="52"/>
  <c r="BL113" i="52"/>
  <c r="BN94" i="52"/>
  <c r="BN119" i="52" s="1"/>
  <c r="BN72" i="52"/>
  <c r="BN121" i="52" s="1"/>
  <c r="AV115" i="52"/>
  <c r="AX62" i="52"/>
  <c r="AX117" i="52" s="1"/>
  <c r="AX72" i="52"/>
  <c r="AX121" i="52" s="1"/>
  <c r="AO95" i="51" l="1"/>
  <c r="AP94" i="51"/>
  <c r="AN72" i="51"/>
  <c r="AM95" i="51"/>
  <c r="AQ72" i="51"/>
  <c r="AH113" i="52"/>
  <c r="AH117" i="52"/>
  <c r="AH121" i="52"/>
  <c r="AH115" i="52"/>
  <c r="CT113" i="52"/>
  <c r="CT115" i="52"/>
  <c r="CT121" i="52"/>
  <c r="CT119" i="52"/>
  <c r="CT117" i="52"/>
  <c r="CD95" i="52"/>
  <c r="BR121" i="52"/>
  <c r="CD10" i="52"/>
  <c r="CD111" i="52" s="1"/>
  <c r="CB60" i="52"/>
  <c r="CD60" i="52" s="1"/>
  <c r="CC100" i="52"/>
  <c r="BP121" i="52"/>
  <c r="BP119" i="52"/>
  <c r="CB16" i="52"/>
  <c r="CB121" i="52" s="1"/>
  <c r="BR119" i="52"/>
  <c r="BR113" i="52"/>
  <c r="CC16" i="52"/>
  <c r="CC117" i="52" s="1"/>
  <c r="AR72" i="51" l="1"/>
  <c r="AQ95" i="51"/>
  <c r="AN95" i="51"/>
  <c r="AM100" i="51"/>
  <c r="AP95" i="51"/>
  <c r="AO100" i="51"/>
  <c r="CC113" i="52"/>
  <c r="CC121" i="52"/>
  <c r="CC119" i="52"/>
  <c r="CD16" i="52"/>
  <c r="CB119" i="52"/>
  <c r="BT121" i="52"/>
  <c r="BT119" i="52"/>
  <c r="BR115" i="52"/>
  <c r="CC101" i="52"/>
  <c r="BP117" i="52"/>
  <c r="CB62" i="52"/>
  <c r="CC115" i="52" l="1"/>
  <c r="CD101" i="52"/>
  <c r="DN100" i="52" s="1"/>
  <c r="AO101" i="51"/>
  <c r="AP100" i="51"/>
  <c r="AN100" i="51"/>
  <c r="AM101" i="51"/>
  <c r="AR95" i="51"/>
  <c r="AQ100" i="51"/>
  <c r="CB100" i="52"/>
  <c r="BP113" i="52"/>
  <c r="CB117" i="52"/>
  <c r="CD62" i="52"/>
  <c r="CD117" i="52" s="1"/>
  <c r="CD121" i="52"/>
  <c r="CD119" i="52"/>
  <c r="BT117" i="52"/>
  <c r="AP101" i="51" l="1"/>
  <c r="AO113" i="51"/>
  <c r="AR100" i="51"/>
  <c r="AQ101" i="51"/>
  <c r="AN101" i="51"/>
  <c r="AM113" i="51"/>
  <c r="CD100" i="52"/>
  <c r="CD113" i="52" s="1"/>
  <c r="CB113" i="52"/>
  <c r="BT113" i="52"/>
  <c r="BP115" i="52"/>
  <c r="AR101" i="51" l="1"/>
  <c r="AQ113" i="51"/>
  <c r="CD115" i="52"/>
  <c r="CB115" i="52"/>
  <c r="BT115" i="52"/>
  <c r="T121" i="51" l="1"/>
  <c r="R121" i="51"/>
  <c r="T119" i="51"/>
  <c r="R119" i="51"/>
  <c r="T117" i="51"/>
  <c r="R117" i="51"/>
  <c r="T115" i="51"/>
  <c r="R115" i="51"/>
  <c r="T113" i="51"/>
  <c r="BC128" i="51" s="1"/>
  <c r="R113" i="51"/>
  <c r="BB128" i="51" s="1"/>
  <c r="T111" i="51"/>
  <c r="R111" i="51"/>
  <c r="AH110" i="51"/>
  <c r="AI97" i="51" s="1"/>
  <c r="AF110" i="51"/>
  <c r="AJ110" i="51" s="1"/>
  <c r="AA110" i="51"/>
  <c r="AB99" i="51" s="1"/>
  <c r="Y110" i="51"/>
  <c r="Z61" i="51" s="1"/>
  <c r="V110" i="51"/>
  <c r="M110" i="51"/>
  <c r="K110" i="51"/>
  <c r="AH109" i="51"/>
  <c r="AF109" i="51"/>
  <c r="AJ109" i="51" s="1"/>
  <c r="AA109" i="51"/>
  <c r="Y109" i="51"/>
  <c r="V109" i="51"/>
  <c r="M109" i="51"/>
  <c r="K109" i="51"/>
  <c r="AF106" i="51"/>
  <c r="AJ106" i="51" s="1"/>
  <c r="AA106" i="51"/>
  <c r="Y106" i="51"/>
  <c r="AC106" i="51" s="1"/>
  <c r="V106" i="51"/>
  <c r="M106" i="51"/>
  <c r="K106" i="51"/>
  <c r="AF105" i="51"/>
  <c r="AJ105" i="51" s="1"/>
  <c r="AA105" i="51"/>
  <c r="Y105" i="51"/>
  <c r="V105" i="51"/>
  <c r="M105" i="51"/>
  <c r="AV105" i="51" s="1"/>
  <c r="BC105" i="51" s="1"/>
  <c r="K105" i="51"/>
  <c r="AF104" i="51"/>
  <c r="AJ104" i="51" s="1"/>
  <c r="AA104" i="51"/>
  <c r="Y104" i="51"/>
  <c r="V104" i="51"/>
  <c r="M104" i="51"/>
  <c r="K104" i="51"/>
  <c r="AT104" i="51" s="1"/>
  <c r="BB104" i="51" s="1"/>
  <c r="V101" i="51"/>
  <c r="V113" i="51" s="1"/>
  <c r="U101" i="51"/>
  <c r="S101" i="51"/>
  <c r="V100" i="51"/>
  <c r="W100" i="51" s="1"/>
  <c r="U100" i="51"/>
  <c r="S100" i="51"/>
  <c r="AV99" i="51"/>
  <c r="AT99" i="51"/>
  <c r="BB99" i="51" s="1"/>
  <c r="AJ99" i="51"/>
  <c r="AK99" i="51" s="1"/>
  <c r="AI99" i="51"/>
  <c r="AC99" i="51"/>
  <c r="V99" i="51"/>
  <c r="W99" i="51" s="1"/>
  <c r="U99" i="51"/>
  <c r="S99" i="51"/>
  <c r="O99" i="51"/>
  <c r="N99" i="51"/>
  <c r="L99" i="51"/>
  <c r="AV98" i="51"/>
  <c r="BC98" i="51" s="1"/>
  <c r="AT98" i="51"/>
  <c r="AJ98" i="51"/>
  <c r="AI98" i="51"/>
  <c r="AC98" i="51"/>
  <c r="V98" i="51"/>
  <c r="U98" i="51"/>
  <c r="S98" i="51"/>
  <c r="O98" i="51"/>
  <c r="N98" i="51"/>
  <c r="L98" i="51"/>
  <c r="AV97" i="51"/>
  <c r="BC97" i="51" s="1"/>
  <c r="AT97" i="51"/>
  <c r="AJ97" i="51"/>
  <c r="AC97" i="51"/>
  <c r="V97" i="51"/>
  <c r="W97" i="51" s="1"/>
  <c r="U97" i="51"/>
  <c r="S97" i="51"/>
  <c r="O97" i="51"/>
  <c r="N97" i="51"/>
  <c r="L97" i="51"/>
  <c r="V95" i="51"/>
  <c r="W95" i="51" s="1"/>
  <c r="U95" i="51"/>
  <c r="S95" i="51"/>
  <c r="AH94" i="51"/>
  <c r="AI94" i="51" s="1"/>
  <c r="AF94" i="51"/>
  <c r="V94" i="51"/>
  <c r="U94" i="51"/>
  <c r="S94" i="51"/>
  <c r="AJ93" i="51"/>
  <c r="AI93" i="51"/>
  <c r="AG93" i="51"/>
  <c r="AA93" i="51"/>
  <c r="Y93" i="51"/>
  <c r="V93" i="51"/>
  <c r="W93" i="51" s="1"/>
  <c r="U93" i="51"/>
  <c r="S93" i="51"/>
  <c r="M93" i="51"/>
  <c r="N93" i="51" s="1"/>
  <c r="K93" i="51"/>
  <c r="L93" i="51" s="1"/>
  <c r="AJ92" i="51"/>
  <c r="AK92" i="51" s="1"/>
  <c r="AI92" i="51"/>
  <c r="AG92" i="51"/>
  <c r="AA92" i="51"/>
  <c r="Y92" i="51"/>
  <c r="AC92" i="51" s="1"/>
  <c r="V92" i="51"/>
  <c r="W92" i="51" s="1"/>
  <c r="U92" i="51"/>
  <c r="S92" i="51"/>
  <c r="M92" i="51"/>
  <c r="N92" i="51" s="1"/>
  <c r="K92" i="51"/>
  <c r="O92" i="51" s="1"/>
  <c r="AJ91" i="51"/>
  <c r="AI91" i="51"/>
  <c r="AG91" i="51"/>
  <c r="AA91" i="51"/>
  <c r="Y91" i="51"/>
  <c r="V91" i="51"/>
  <c r="W91" i="51" s="1"/>
  <c r="U91" i="51"/>
  <c r="S91" i="51"/>
  <c r="M91" i="51"/>
  <c r="K91" i="51"/>
  <c r="L91" i="51" s="1"/>
  <c r="AJ90" i="51"/>
  <c r="AK90" i="51" s="1"/>
  <c r="AI90" i="51"/>
  <c r="AG90" i="51"/>
  <c r="AA90" i="51"/>
  <c r="Y90" i="51"/>
  <c r="V90" i="51"/>
  <c r="W90" i="51" s="1"/>
  <c r="U90" i="51"/>
  <c r="S90" i="51"/>
  <c r="M90" i="51"/>
  <c r="N90" i="51" s="1"/>
  <c r="K90" i="51"/>
  <c r="AJ89" i="51"/>
  <c r="AK89" i="51" s="1"/>
  <c r="AI89" i="51"/>
  <c r="AG89" i="51"/>
  <c r="AA89" i="51"/>
  <c r="Y89" i="51"/>
  <c r="V89" i="51"/>
  <c r="W89" i="51" s="1"/>
  <c r="U89" i="51"/>
  <c r="S89" i="51"/>
  <c r="M89" i="51"/>
  <c r="N89" i="51" s="1"/>
  <c r="K89" i="51"/>
  <c r="AJ88" i="51"/>
  <c r="AK88" i="51" s="1"/>
  <c r="AI88" i="51"/>
  <c r="AG88" i="51"/>
  <c r="AA88" i="51"/>
  <c r="Y88" i="51"/>
  <c r="V88" i="51"/>
  <c r="W88" i="51" s="1"/>
  <c r="U88" i="51"/>
  <c r="S88" i="51"/>
  <c r="M88" i="51"/>
  <c r="N88" i="51" s="1"/>
  <c r="K88" i="51"/>
  <c r="L88" i="51" s="1"/>
  <c r="AJ87" i="51"/>
  <c r="AK87" i="51" s="1"/>
  <c r="AI87" i="51"/>
  <c r="AG87" i="51"/>
  <c r="AA87" i="51"/>
  <c r="Y87" i="51"/>
  <c r="AC87" i="51" s="1"/>
  <c r="V87" i="51"/>
  <c r="W87" i="51" s="1"/>
  <c r="U87" i="51"/>
  <c r="S87" i="51"/>
  <c r="M87" i="51"/>
  <c r="AV87" i="51" s="1"/>
  <c r="BC87" i="51" s="1"/>
  <c r="K87" i="51"/>
  <c r="L87" i="51" s="1"/>
  <c r="AJ86" i="51"/>
  <c r="AK86" i="51" s="1"/>
  <c r="AI86" i="51"/>
  <c r="AG86" i="51"/>
  <c r="AA86" i="51"/>
  <c r="Y86" i="51"/>
  <c r="V86" i="51"/>
  <c r="W86" i="51" s="1"/>
  <c r="U86" i="51"/>
  <c r="S86" i="51"/>
  <c r="M86" i="51"/>
  <c r="N86" i="51" s="1"/>
  <c r="K86" i="51"/>
  <c r="AT86" i="51" s="1"/>
  <c r="BB86" i="51" s="1"/>
  <c r="AJ85" i="51"/>
  <c r="AK85" i="51" s="1"/>
  <c r="AI85" i="51"/>
  <c r="AG85" i="51"/>
  <c r="AA85" i="51"/>
  <c r="AB85" i="51" s="1"/>
  <c r="Y85" i="51"/>
  <c r="Z85" i="51" s="1"/>
  <c r="V85" i="51"/>
  <c r="W85" i="51" s="1"/>
  <c r="U85" i="51"/>
  <c r="S85" i="51"/>
  <c r="M85" i="51"/>
  <c r="N85" i="51" s="1"/>
  <c r="K85" i="51"/>
  <c r="AJ84" i="51"/>
  <c r="AK84" i="51" s="1"/>
  <c r="AI84" i="51"/>
  <c r="AG84" i="51"/>
  <c r="AA84" i="51"/>
  <c r="Y84" i="51"/>
  <c r="V84" i="51"/>
  <c r="W84" i="51" s="1"/>
  <c r="U84" i="51"/>
  <c r="S84" i="51"/>
  <c r="M84" i="51"/>
  <c r="N84" i="51" s="1"/>
  <c r="K84" i="51"/>
  <c r="L84" i="51" s="1"/>
  <c r="AJ83" i="51"/>
  <c r="AK83" i="51" s="1"/>
  <c r="AI83" i="51"/>
  <c r="AG83" i="51"/>
  <c r="AA83" i="51"/>
  <c r="Y83" i="51"/>
  <c r="V83" i="51"/>
  <c r="W83" i="51" s="1"/>
  <c r="U83" i="51"/>
  <c r="S83" i="51"/>
  <c r="M83" i="51"/>
  <c r="N83" i="51" s="1"/>
  <c r="K83" i="51"/>
  <c r="L83" i="51" s="1"/>
  <c r="AJ82" i="51"/>
  <c r="AK82" i="51" s="1"/>
  <c r="AI82" i="51"/>
  <c r="AG82" i="51"/>
  <c r="AA82" i="51"/>
  <c r="Y82" i="51"/>
  <c r="V82" i="51"/>
  <c r="W82" i="51" s="1"/>
  <c r="U82" i="51"/>
  <c r="S82" i="51"/>
  <c r="M82" i="51"/>
  <c r="K82" i="51"/>
  <c r="AJ81" i="51"/>
  <c r="AK81" i="51" s="1"/>
  <c r="AI81" i="51"/>
  <c r="AG81" i="51"/>
  <c r="AA81" i="51"/>
  <c r="Y81" i="51"/>
  <c r="V81" i="51"/>
  <c r="W81" i="51" s="1"/>
  <c r="U81" i="51"/>
  <c r="S81" i="51"/>
  <c r="M81" i="51"/>
  <c r="N81" i="51" s="1"/>
  <c r="K81" i="51"/>
  <c r="L81" i="51" s="1"/>
  <c r="AJ80" i="51"/>
  <c r="AK80" i="51" s="1"/>
  <c r="AI80" i="51"/>
  <c r="AG80" i="51"/>
  <c r="AA80" i="51"/>
  <c r="Y80" i="51"/>
  <c r="V80" i="51"/>
  <c r="W80" i="51" s="1"/>
  <c r="U80" i="51"/>
  <c r="S80" i="51"/>
  <c r="M80" i="51"/>
  <c r="K80" i="51"/>
  <c r="L80" i="51" s="1"/>
  <c r="AJ79" i="51"/>
  <c r="AK79" i="51" s="1"/>
  <c r="AI79" i="51"/>
  <c r="AG79" i="51"/>
  <c r="AA79" i="51"/>
  <c r="Y79" i="51"/>
  <c r="V79" i="51"/>
  <c r="W79" i="51" s="1"/>
  <c r="U79" i="51"/>
  <c r="S79" i="51"/>
  <c r="M79" i="51"/>
  <c r="K79" i="51"/>
  <c r="AJ78" i="51"/>
  <c r="AK78" i="51" s="1"/>
  <c r="AI78" i="51"/>
  <c r="AG78" i="51"/>
  <c r="AA78" i="51"/>
  <c r="Y78" i="51"/>
  <c r="V78" i="51"/>
  <c r="W78" i="51" s="1"/>
  <c r="U78" i="51"/>
  <c r="S78" i="51"/>
  <c r="M78" i="51"/>
  <c r="AV78" i="51" s="1"/>
  <c r="BC78" i="51" s="1"/>
  <c r="K78" i="51"/>
  <c r="AJ77" i="51"/>
  <c r="AK77" i="51" s="1"/>
  <c r="AI77" i="51"/>
  <c r="AG77" i="51"/>
  <c r="AA77" i="51"/>
  <c r="Y77" i="51"/>
  <c r="V77" i="51"/>
  <c r="W77" i="51" s="1"/>
  <c r="U77" i="51"/>
  <c r="S77" i="51"/>
  <c r="M77" i="51"/>
  <c r="K77" i="51"/>
  <c r="L77" i="51" s="1"/>
  <c r="AJ76" i="51"/>
  <c r="AK76" i="51" s="1"/>
  <c r="AI76" i="51"/>
  <c r="AG76" i="51"/>
  <c r="AA76" i="51"/>
  <c r="Y76" i="51"/>
  <c r="V76" i="51"/>
  <c r="W76" i="51" s="1"/>
  <c r="U76" i="51"/>
  <c r="S76" i="51"/>
  <c r="M76" i="51"/>
  <c r="N76" i="51" s="1"/>
  <c r="K76" i="51"/>
  <c r="AJ75" i="51"/>
  <c r="AK75" i="51" s="1"/>
  <c r="AI75" i="51"/>
  <c r="AG75" i="51"/>
  <c r="AA75" i="51"/>
  <c r="Y75" i="51"/>
  <c r="V75" i="51"/>
  <c r="W75" i="51" s="1"/>
  <c r="U75" i="51"/>
  <c r="S75" i="51"/>
  <c r="M75" i="51"/>
  <c r="K75" i="51"/>
  <c r="L75" i="51" s="1"/>
  <c r="AJ74" i="51"/>
  <c r="AI74" i="51"/>
  <c r="AG74" i="51"/>
  <c r="AA74" i="51"/>
  <c r="Y74" i="51"/>
  <c r="V74" i="51"/>
  <c r="W74" i="51" s="1"/>
  <c r="U74" i="51"/>
  <c r="S74" i="51"/>
  <c r="M74" i="51"/>
  <c r="K74" i="51"/>
  <c r="O74" i="51" s="1"/>
  <c r="AH72" i="51"/>
  <c r="AI72" i="51" s="1"/>
  <c r="AF72" i="51"/>
  <c r="V72" i="51"/>
  <c r="U72" i="51"/>
  <c r="S72" i="51"/>
  <c r="AJ71" i="51"/>
  <c r="AK71" i="51" s="1"/>
  <c r="AI71" i="51"/>
  <c r="AG71" i="51"/>
  <c r="AA71" i="51"/>
  <c r="Y71" i="51"/>
  <c r="V71" i="51"/>
  <c r="W71" i="51" s="1"/>
  <c r="U71" i="51"/>
  <c r="S71" i="51"/>
  <c r="M71" i="51"/>
  <c r="K71" i="51"/>
  <c r="L71" i="51" s="1"/>
  <c r="AJ70" i="51"/>
  <c r="AK70" i="51" s="1"/>
  <c r="AI70" i="51"/>
  <c r="AG70" i="51"/>
  <c r="AA70" i="51"/>
  <c r="Y70" i="51"/>
  <c r="V70" i="51"/>
  <c r="W70" i="51" s="1"/>
  <c r="U70" i="51"/>
  <c r="S70" i="51"/>
  <c r="M70" i="51"/>
  <c r="K70" i="51"/>
  <c r="L70" i="51" s="1"/>
  <c r="AJ69" i="51"/>
  <c r="AK69" i="51" s="1"/>
  <c r="AI69" i="51"/>
  <c r="AG69" i="51"/>
  <c r="AA69" i="51"/>
  <c r="Y69" i="51"/>
  <c r="AC69" i="51" s="1"/>
  <c r="V69" i="51"/>
  <c r="W69" i="51" s="1"/>
  <c r="U69" i="51"/>
  <c r="S69" i="51"/>
  <c r="M69" i="51"/>
  <c r="K69" i="51"/>
  <c r="AJ68" i="51"/>
  <c r="AK68" i="51" s="1"/>
  <c r="AI68" i="51"/>
  <c r="AG68" i="51"/>
  <c r="AA68" i="51"/>
  <c r="Y68" i="51"/>
  <c r="V68" i="51"/>
  <c r="W68" i="51" s="1"/>
  <c r="U68" i="51"/>
  <c r="S68" i="51"/>
  <c r="M68" i="51"/>
  <c r="K68" i="51"/>
  <c r="L68" i="51" s="1"/>
  <c r="AJ67" i="51"/>
  <c r="AK67" i="51" s="1"/>
  <c r="AI67" i="51"/>
  <c r="AG67" i="51"/>
  <c r="AA67" i="51"/>
  <c r="Y67" i="51"/>
  <c r="V67" i="51"/>
  <c r="W67" i="51" s="1"/>
  <c r="U67" i="51"/>
  <c r="S67" i="51"/>
  <c r="M67" i="51"/>
  <c r="K67" i="51"/>
  <c r="L67" i="51" s="1"/>
  <c r="AJ66" i="51"/>
  <c r="AK66" i="51" s="1"/>
  <c r="AI66" i="51"/>
  <c r="AG66" i="51"/>
  <c r="AA66" i="51"/>
  <c r="Y66" i="51"/>
  <c r="V66" i="51"/>
  <c r="W66" i="51" s="1"/>
  <c r="U66" i="51"/>
  <c r="S66" i="51"/>
  <c r="M66" i="51"/>
  <c r="AV66" i="51" s="1"/>
  <c r="BC66" i="51" s="1"/>
  <c r="K66" i="51"/>
  <c r="L66" i="51" s="1"/>
  <c r="AJ65" i="51"/>
  <c r="AK65" i="51" s="1"/>
  <c r="AI65" i="51"/>
  <c r="AG65" i="51"/>
  <c r="AA65" i="51"/>
  <c r="Y65" i="51"/>
  <c r="V65" i="51"/>
  <c r="W65" i="51" s="1"/>
  <c r="U65" i="51"/>
  <c r="S65" i="51"/>
  <c r="M65" i="51"/>
  <c r="N65" i="51" s="1"/>
  <c r="K65" i="51"/>
  <c r="V62" i="51"/>
  <c r="U62" i="51"/>
  <c r="S62" i="51"/>
  <c r="AH61" i="51"/>
  <c r="AF61" i="51"/>
  <c r="AG61" i="51" s="1"/>
  <c r="AC61" i="51"/>
  <c r="V61" i="51"/>
  <c r="W61" i="51" s="1"/>
  <c r="U61" i="51"/>
  <c r="S61" i="51"/>
  <c r="M61" i="51"/>
  <c r="N61" i="51" s="1"/>
  <c r="K61" i="51"/>
  <c r="AH60" i="51"/>
  <c r="V60" i="51"/>
  <c r="W60" i="51" s="1"/>
  <c r="U60" i="51"/>
  <c r="S60" i="51"/>
  <c r="AJ59" i="51"/>
  <c r="AK59" i="51" s="1"/>
  <c r="AI59" i="51"/>
  <c r="AG59" i="51"/>
  <c r="AA59" i="51"/>
  <c r="Y59" i="51"/>
  <c r="V59" i="51"/>
  <c r="W59" i="51" s="1"/>
  <c r="U59" i="51"/>
  <c r="S59" i="51"/>
  <c r="M59" i="51"/>
  <c r="K59" i="51"/>
  <c r="L59" i="51" s="1"/>
  <c r="AJ58" i="51"/>
  <c r="AK58" i="51" s="1"/>
  <c r="AI58" i="51"/>
  <c r="AG58" i="51"/>
  <c r="AA58" i="51"/>
  <c r="Y58" i="51"/>
  <c r="Z58" i="51" s="1"/>
  <c r="V58" i="51"/>
  <c r="W58" i="51" s="1"/>
  <c r="U58" i="51"/>
  <c r="S58" i="51"/>
  <c r="M58" i="51"/>
  <c r="K58" i="51"/>
  <c r="L58" i="51" s="1"/>
  <c r="AJ57" i="51"/>
  <c r="AK57" i="51" s="1"/>
  <c r="AI57" i="51"/>
  <c r="AG57" i="51"/>
  <c r="AA57" i="51"/>
  <c r="Y57" i="51"/>
  <c r="V57" i="51"/>
  <c r="W57" i="51" s="1"/>
  <c r="U57" i="51"/>
  <c r="S57" i="51"/>
  <c r="M57" i="51"/>
  <c r="N57" i="51" s="1"/>
  <c r="K57" i="51"/>
  <c r="AJ56" i="51"/>
  <c r="AK56" i="51" s="1"/>
  <c r="AI56" i="51"/>
  <c r="AG56" i="51"/>
  <c r="AA56" i="51"/>
  <c r="Y56" i="51"/>
  <c r="V56" i="51"/>
  <c r="W56" i="51" s="1"/>
  <c r="U56" i="51"/>
  <c r="S56" i="51"/>
  <c r="M56" i="51"/>
  <c r="K56" i="51"/>
  <c r="L56" i="51" s="1"/>
  <c r="AJ55" i="51"/>
  <c r="AK55" i="51" s="1"/>
  <c r="AI55" i="51"/>
  <c r="AG55" i="51"/>
  <c r="AA55" i="51"/>
  <c r="Y55" i="51"/>
  <c r="V55" i="51"/>
  <c r="W55" i="51" s="1"/>
  <c r="U55" i="51"/>
  <c r="S55" i="51"/>
  <c r="M55" i="51"/>
  <c r="K55" i="51"/>
  <c r="L55" i="51" s="1"/>
  <c r="AJ54" i="51"/>
  <c r="AK54" i="51" s="1"/>
  <c r="AI54" i="51"/>
  <c r="AG54" i="51"/>
  <c r="AA54" i="51"/>
  <c r="Y54" i="51"/>
  <c r="V54" i="51"/>
  <c r="W54" i="51" s="1"/>
  <c r="U54" i="51"/>
  <c r="S54" i="51"/>
  <c r="M54" i="51"/>
  <c r="K54" i="51"/>
  <c r="L54" i="51" s="1"/>
  <c r="AJ53" i="51"/>
  <c r="AK53" i="51" s="1"/>
  <c r="AI53" i="51"/>
  <c r="AG53" i="51"/>
  <c r="AA53" i="51"/>
  <c r="Y53" i="51"/>
  <c r="V53" i="51"/>
  <c r="W53" i="51" s="1"/>
  <c r="U53" i="51"/>
  <c r="S53" i="51"/>
  <c r="M53" i="51"/>
  <c r="K53" i="51"/>
  <c r="L53" i="51" s="1"/>
  <c r="AJ52" i="51"/>
  <c r="AK52" i="51" s="1"/>
  <c r="AI52" i="51"/>
  <c r="AG52" i="51"/>
  <c r="AA52" i="51"/>
  <c r="Y52" i="51"/>
  <c r="V52" i="51"/>
  <c r="W52" i="51" s="1"/>
  <c r="U52" i="51"/>
  <c r="S52" i="51"/>
  <c r="M52" i="51"/>
  <c r="K52" i="51"/>
  <c r="L52" i="51" s="1"/>
  <c r="AJ51" i="51"/>
  <c r="AK51" i="51" s="1"/>
  <c r="AI51" i="51"/>
  <c r="AG51" i="51"/>
  <c r="AA51" i="51"/>
  <c r="Y51" i="51"/>
  <c r="V51" i="51"/>
  <c r="W51" i="51" s="1"/>
  <c r="U51" i="51"/>
  <c r="S51" i="51"/>
  <c r="M51" i="51"/>
  <c r="N51" i="51" s="1"/>
  <c r="K51" i="51"/>
  <c r="AJ50" i="51"/>
  <c r="AK50" i="51" s="1"/>
  <c r="AI50" i="51"/>
  <c r="AG50" i="51"/>
  <c r="AA50" i="51"/>
  <c r="Y50" i="51"/>
  <c r="V50" i="51"/>
  <c r="W50" i="51" s="1"/>
  <c r="U50" i="51"/>
  <c r="S50" i="51"/>
  <c r="M50" i="51"/>
  <c r="AV50" i="51" s="1"/>
  <c r="BC50" i="51" s="1"/>
  <c r="K50" i="51"/>
  <c r="L50" i="51" s="1"/>
  <c r="AJ49" i="51"/>
  <c r="AK49" i="51" s="1"/>
  <c r="AI49" i="51"/>
  <c r="AG49" i="51"/>
  <c r="AA49" i="51"/>
  <c r="Y49" i="51"/>
  <c r="V49" i="51"/>
  <c r="W49" i="51" s="1"/>
  <c r="U49" i="51"/>
  <c r="S49" i="51"/>
  <c r="M49" i="51"/>
  <c r="N49" i="51" s="1"/>
  <c r="K49" i="51"/>
  <c r="L49" i="51" s="1"/>
  <c r="AJ48" i="51"/>
  <c r="AK48" i="51" s="1"/>
  <c r="AI48" i="51"/>
  <c r="AG48" i="51"/>
  <c r="AA48" i="51"/>
  <c r="Y48" i="51"/>
  <c r="V48" i="51"/>
  <c r="W48" i="51" s="1"/>
  <c r="U48" i="51"/>
  <c r="S48" i="51"/>
  <c r="M48" i="51"/>
  <c r="N48" i="51" s="1"/>
  <c r="K48" i="51"/>
  <c r="L48" i="51" s="1"/>
  <c r="AJ47" i="51"/>
  <c r="AK47" i="51" s="1"/>
  <c r="AI47" i="51"/>
  <c r="AG47" i="51"/>
  <c r="AA47" i="51"/>
  <c r="Y47" i="51"/>
  <c r="V47" i="51"/>
  <c r="W47" i="51" s="1"/>
  <c r="U47" i="51"/>
  <c r="S47" i="51"/>
  <c r="M47" i="51"/>
  <c r="K47" i="51"/>
  <c r="AJ46" i="51"/>
  <c r="AK46" i="51" s="1"/>
  <c r="AI46" i="51"/>
  <c r="AG46" i="51"/>
  <c r="AA46" i="51"/>
  <c r="Y46" i="51"/>
  <c r="V46" i="51"/>
  <c r="W46" i="51" s="1"/>
  <c r="U46" i="51"/>
  <c r="S46" i="51"/>
  <c r="M46" i="51"/>
  <c r="K46" i="51"/>
  <c r="L46" i="51" s="1"/>
  <c r="AJ45" i="51"/>
  <c r="AK45" i="51" s="1"/>
  <c r="AI45" i="51"/>
  <c r="AG45" i="51"/>
  <c r="AA45" i="51"/>
  <c r="Y45" i="51"/>
  <c r="V45" i="51"/>
  <c r="W45" i="51" s="1"/>
  <c r="U45" i="51"/>
  <c r="S45" i="51"/>
  <c r="M45" i="51"/>
  <c r="K45" i="51"/>
  <c r="AJ44" i="51"/>
  <c r="AK44" i="51" s="1"/>
  <c r="AI44" i="51"/>
  <c r="AG44" i="51"/>
  <c r="AA44" i="51"/>
  <c r="Y44" i="51"/>
  <c r="V44" i="51"/>
  <c r="W44" i="51" s="1"/>
  <c r="U44" i="51"/>
  <c r="S44" i="51"/>
  <c r="M44" i="51"/>
  <c r="N44" i="51" s="1"/>
  <c r="K44" i="51"/>
  <c r="L44" i="51" s="1"/>
  <c r="AJ43" i="51"/>
  <c r="AK43" i="51" s="1"/>
  <c r="AI43" i="51"/>
  <c r="AG43" i="51"/>
  <c r="AA43" i="51"/>
  <c r="Y43" i="51"/>
  <c r="V43" i="51"/>
  <c r="W43" i="51" s="1"/>
  <c r="U43" i="51"/>
  <c r="S43" i="51"/>
  <c r="M43" i="51"/>
  <c r="K43" i="51"/>
  <c r="L43" i="51" s="1"/>
  <c r="AJ42" i="51"/>
  <c r="AK42" i="51" s="1"/>
  <c r="AI42" i="51"/>
  <c r="AG42" i="51"/>
  <c r="AA42" i="51"/>
  <c r="Y42" i="51"/>
  <c r="Z42" i="51" s="1"/>
  <c r="V42" i="51"/>
  <c r="W42" i="51" s="1"/>
  <c r="U42" i="51"/>
  <c r="S42" i="51"/>
  <c r="M42" i="51"/>
  <c r="K42" i="51"/>
  <c r="AJ41" i="51"/>
  <c r="AK41" i="51" s="1"/>
  <c r="AI41" i="51"/>
  <c r="AG41" i="51"/>
  <c r="AA41" i="51"/>
  <c r="Y41" i="51"/>
  <c r="Z41" i="51" s="1"/>
  <c r="V41" i="51"/>
  <c r="W41" i="51" s="1"/>
  <c r="U41" i="51"/>
  <c r="S41" i="51"/>
  <c r="M41" i="51"/>
  <c r="K41" i="51"/>
  <c r="AJ40" i="51"/>
  <c r="AK40" i="51" s="1"/>
  <c r="AI40" i="51"/>
  <c r="AG40" i="51"/>
  <c r="AA40" i="51"/>
  <c r="Y40" i="51"/>
  <c r="Z40" i="51" s="1"/>
  <c r="V40" i="51"/>
  <c r="W40" i="51" s="1"/>
  <c r="U40" i="51"/>
  <c r="S40" i="51"/>
  <c r="M40" i="51"/>
  <c r="K40" i="51"/>
  <c r="AJ39" i="51"/>
  <c r="AK39" i="51" s="1"/>
  <c r="AI39" i="51"/>
  <c r="AG39" i="51"/>
  <c r="AA39" i="51"/>
  <c r="Y39" i="51"/>
  <c r="V39" i="51"/>
  <c r="W39" i="51" s="1"/>
  <c r="U39" i="51"/>
  <c r="S39" i="51"/>
  <c r="M39" i="51"/>
  <c r="K39" i="51"/>
  <c r="L39" i="51" s="1"/>
  <c r="AI38" i="51"/>
  <c r="AF38" i="51"/>
  <c r="AJ38" i="51" s="1"/>
  <c r="AK38" i="51" s="1"/>
  <c r="AA38" i="51"/>
  <c r="Y38" i="51"/>
  <c r="V38" i="51"/>
  <c r="W38" i="51" s="1"/>
  <c r="U38" i="51"/>
  <c r="S38" i="51"/>
  <c r="M38" i="51"/>
  <c r="N38" i="51" s="1"/>
  <c r="K38" i="51"/>
  <c r="AI37" i="51"/>
  <c r="AF37" i="51"/>
  <c r="AG37" i="51" s="1"/>
  <c r="AA37" i="51"/>
  <c r="Y37" i="51"/>
  <c r="V37" i="51"/>
  <c r="W37" i="51" s="1"/>
  <c r="U37" i="51"/>
  <c r="S37" i="51"/>
  <c r="M37" i="51"/>
  <c r="K37" i="51"/>
  <c r="L37" i="51" s="1"/>
  <c r="AI36" i="51"/>
  <c r="AF36" i="51"/>
  <c r="AG36" i="51" s="1"/>
  <c r="AA36" i="51"/>
  <c r="Y36" i="51"/>
  <c r="AC36" i="51" s="1"/>
  <c r="V36" i="51"/>
  <c r="W36" i="51" s="1"/>
  <c r="U36" i="51"/>
  <c r="S36" i="51"/>
  <c r="M36" i="51"/>
  <c r="AV36" i="51" s="1"/>
  <c r="BC36" i="51" s="1"/>
  <c r="K36" i="51"/>
  <c r="AI35" i="51"/>
  <c r="AF35" i="51"/>
  <c r="AJ35" i="51" s="1"/>
  <c r="AK35" i="51" s="1"/>
  <c r="AA35" i="51"/>
  <c r="Y35" i="51"/>
  <c r="V35" i="51"/>
  <c r="W35" i="51" s="1"/>
  <c r="U35" i="51"/>
  <c r="S35" i="51"/>
  <c r="M35" i="51"/>
  <c r="K35" i="51"/>
  <c r="O35" i="51" s="1"/>
  <c r="AI34" i="51"/>
  <c r="AF34" i="51"/>
  <c r="AJ34" i="51" s="1"/>
  <c r="AK34" i="51" s="1"/>
  <c r="AA34" i="51"/>
  <c r="Y34" i="51"/>
  <c r="V34" i="51"/>
  <c r="W34" i="51" s="1"/>
  <c r="U34" i="51"/>
  <c r="S34" i="51"/>
  <c r="M34" i="51"/>
  <c r="N34" i="51" s="1"/>
  <c r="K34" i="51"/>
  <c r="L34" i="51" s="1"/>
  <c r="AI33" i="51"/>
  <c r="AF33" i="51"/>
  <c r="AA33" i="51"/>
  <c r="Y33" i="51"/>
  <c r="AC33" i="51" s="1"/>
  <c r="V33" i="51"/>
  <c r="W33" i="51" s="1"/>
  <c r="U33" i="51"/>
  <c r="S33" i="51"/>
  <c r="M33" i="51"/>
  <c r="N33" i="51" s="1"/>
  <c r="K33" i="51"/>
  <c r="L33" i="51" s="1"/>
  <c r="AI32" i="51"/>
  <c r="AF32" i="51"/>
  <c r="AG32" i="51" s="1"/>
  <c r="AA32" i="51"/>
  <c r="Y32" i="51"/>
  <c r="V32" i="51"/>
  <c r="W32" i="51" s="1"/>
  <c r="U32" i="51"/>
  <c r="S32" i="51"/>
  <c r="M32" i="51"/>
  <c r="N32" i="51" s="1"/>
  <c r="K32" i="51"/>
  <c r="L32" i="51" s="1"/>
  <c r="AI31" i="51"/>
  <c r="AF31" i="51"/>
  <c r="AJ31" i="51" s="1"/>
  <c r="AK31" i="51" s="1"/>
  <c r="AA31" i="51"/>
  <c r="Y31" i="51"/>
  <c r="Z31" i="51" s="1"/>
  <c r="V31" i="51"/>
  <c r="W31" i="51" s="1"/>
  <c r="U31" i="51"/>
  <c r="S31" i="51"/>
  <c r="M31" i="51"/>
  <c r="N31" i="51" s="1"/>
  <c r="K31" i="51"/>
  <c r="AI30" i="51"/>
  <c r="AF30" i="51"/>
  <c r="AJ30" i="51" s="1"/>
  <c r="AK30" i="51" s="1"/>
  <c r="AA30" i="51"/>
  <c r="Y30" i="51"/>
  <c r="V30" i="51"/>
  <c r="W30" i="51" s="1"/>
  <c r="U30" i="51"/>
  <c r="S30" i="51"/>
  <c r="M30" i="51"/>
  <c r="N30" i="51" s="1"/>
  <c r="K30" i="51"/>
  <c r="O30" i="51" s="1"/>
  <c r="AI29" i="51"/>
  <c r="AF29" i="51"/>
  <c r="AA29" i="51"/>
  <c r="Y29" i="51"/>
  <c r="V29" i="51"/>
  <c r="W29" i="51" s="1"/>
  <c r="U29" i="51"/>
  <c r="S29" i="51"/>
  <c r="M29" i="51"/>
  <c r="N29" i="51" s="1"/>
  <c r="K29" i="51"/>
  <c r="L29" i="51" s="1"/>
  <c r="AI28" i="51"/>
  <c r="AF28" i="51"/>
  <c r="AJ28" i="51" s="1"/>
  <c r="AK28" i="51" s="1"/>
  <c r="AA28" i="51"/>
  <c r="Y28" i="51"/>
  <c r="V28" i="51"/>
  <c r="W28" i="51" s="1"/>
  <c r="U28" i="51"/>
  <c r="S28" i="51"/>
  <c r="M28" i="51"/>
  <c r="AV28" i="51" s="1"/>
  <c r="BC28" i="51" s="1"/>
  <c r="K28" i="51"/>
  <c r="L28" i="51" s="1"/>
  <c r="AI27" i="51"/>
  <c r="AF27" i="51"/>
  <c r="AA27" i="51"/>
  <c r="Y27" i="51"/>
  <c r="V27" i="51"/>
  <c r="W27" i="51" s="1"/>
  <c r="U27" i="51"/>
  <c r="S27" i="51"/>
  <c r="M27" i="51"/>
  <c r="N27" i="51" s="1"/>
  <c r="K27" i="51"/>
  <c r="L27" i="51" s="1"/>
  <c r="AI26" i="51"/>
  <c r="AF26" i="51"/>
  <c r="AG26" i="51" s="1"/>
  <c r="AA26" i="51"/>
  <c r="Y26" i="51"/>
  <c r="AC26" i="51" s="1"/>
  <c r="V26" i="51"/>
  <c r="W26" i="51" s="1"/>
  <c r="U26" i="51"/>
  <c r="S26" i="51"/>
  <c r="M26" i="51"/>
  <c r="AV26" i="51" s="1"/>
  <c r="BC26" i="51" s="1"/>
  <c r="K26" i="51"/>
  <c r="AI25" i="51"/>
  <c r="AF25" i="51"/>
  <c r="AJ25" i="51" s="1"/>
  <c r="AK25" i="51" s="1"/>
  <c r="AA25" i="51"/>
  <c r="Y25" i="51"/>
  <c r="V25" i="51"/>
  <c r="W25" i="51" s="1"/>
  <c r="U25" i="51"/>
  <c r="S25" i="51"/>
  <c r="M25" i="51"/>
  <c r="AV25" i="51" s="1"/>
  <c r="BC25" i="51" s="1"/>
  <c r="K25" i="51"/>
  <c r="AI24" i="51"/>
  <c r="AF24" i="51"/>
  <c r="AG24" i="51" s="1"/>
  <c r="AA24" i="51"/>
  <c r="Y24" i="51"/>
  <c r="V24" i="51"/>
  <c r="W24" i="51" s="1"/>
  <c r="U24" i="51"/>
  <c r="S24" i="51"/>
  <c r="M24" i="51"/>
  <c r="K24" i="51"/>
  <c r="AI23" i="51"/>
  <c r="AF23" i="51"/>
  <c r="AG23" i="51" s="1"/>
  <c r="AA23" i="51"/>
  <c r="Y23" i="51"/>
  <c r="Z23" i="51" s="1"/>
  <c r="V23" i="51"/>
  <c r="W23" i="51" s="1"/>
  <c r="U23" i="51"/>
  <c r="S23" i="51"/>
  <c r="M23" i="51"/>
  <c r="N23" i="51" s="1"/>
  <c r="K23" i="51"/>
  <c r="AI22" i="51"/>
  <c r="AF22" i="51"/>
  <c r="AJ22" i="51" s="1"/>
  <c r="AK22" i="51" s="1"/>
  <c r="AA22" i="51"/>
  <c r="Y22" i="51"/>
  <c r="V22" i="51"/>
  <c r="W22" i="51" s="1"/>
  <c r="U22" i="51"/>
  <c r="S22" i="51"/>
  <c r="M22" i="51"/>
  <c r="N22" i="51" s="1"/>
  <c r="K22" i="51"/>
  <c r="AT22" i="51" s="1"/>
  <c r="BB22" i="51" s="1"/>
  <c r="AI21" i="51"/>
  <c r="AF21" i="51"/>
  <c r="AJ21" i="51" s="1"/>
  <c r="AK21" i="51" s="1"/>
  <c r="AA21" i="51"/>
  <c r="Y21" i="51"/>
  <c r="V21" i="51"/>
  <c r="W21" i="51" s="1"/>
  <c r="U21" i="51"/>
  <c r="S21" i="51"/>
  <c r="M21" i="51"/>
  <c r="N21" i="51" s="1"/>
  <c r="K21" i="51"/>
  <c r="L21" i="51" s="1"/>
  <c r="AI20" i="51"/>
  <c r="AF20" i="51"/>
  <c r="AJ20" i="51" s="1"/>
  <c r="AA20" i="51"/>
  <c r="AB20" i="51" s="1"/>
  <c r="Y20" i="51"/>
  <c r="AC20" i="51" s="1"/>
  <c r="V20" i="51"/>
  <c r="W20" i="51" s="1"/>
  <c r="U20" i="51"/>
  <c r="S20" i="51"/>
  <c r="M20" i="51"/>
  <c r="K20" i="51"/>
  <c r="L20" i="51" s="1"/>
  <c r="U16" i="51"/>
  <c r="S16" i="51"/>
  <c r="AV15" i="51"/>
  <c r="BC15" i="51" s="1"/>
  <c r="AF15" i="51"/>
  <c r="AT15" i="51" s="1"/>
  <c r="AC15" i="51"/>
  <c r="O15" i="51"/>
  <c r="AV14" i="51"/>
  <c r="BC14" i="51" s="1"/>
  <c r="AF14" i="51"/>
  <c r="AT14" i="51" s="1"/>
  <c r="AC14" i="51"/>
  <c r="V14" i="51"/>
  <c r="O14" i="51"/>
  <c r="AV13" i="51"/>
  <c r="BC13" i="51" s="1"/>
  <c r="AF13" i="51"/>
  <c r="AT13" i="51" s="1"/>
  <c r="AC13" i="51"/>
  <c r="O13" i="51"/>
  <c r="AV12" i="51"/>
  <c r="BC12" i="51" s="1"/>
  <c r="AF12" i="51"/>
  <c r="AT12" i="51" s="1"/>
  <c r="AC12" i="51"/>
  <c r="O12" i="51"/>
  <c r="AH11" i="51"/>
  <c r="AF11" i="51"/>
  <c r="AC11" i="51"/>
  <c r="M11" i="51"/>
  <c r="K11" i="51"/>
  <c r="V10" i="51"/>
  <c r="AX9" i="51"/>
  <c r="AH8" i="51"/>
  <c r="AH10" i="51" s="1"/>
  <c r="AF8" i="51"/>
  <c r="AF10" i="51" s="1"/>
  <c r="AF111" i="51" s="1"/>
  <c r="AA8" i="51"/>
  <c r="AA10" i="51" s="1"/>
  <c r="Y8" i="51"/>
  <c r="Y10" i="51" s="1"/>
  <c r="V8" i="51"/>
  <c r="M8" i="51"/>
  <c r="M10" i="51" s="1"/>
  <c r="K8" i="51"/>
  <c r="Y121" i="50"/>
  <c r="BC161" i="50" s="1"/>
  <c r="Y119" i="50"/>
  <c r="BC153" i="50" s="1"/>
  <c r="Y117" i="50"/>
  <c r="BC145" i="50" s="1"/>
  <c r="Y115" i="50"/>
  <c r="BC137" i="50" s="1"/>
  <c r="AA121" i="50"/>
  <c r="BD161" i="50" s="1"/>
  <c r="AA119" i="50"/>
  <c r="BD153" i="50" s="1"/>
  <c r="AA117" i="50"/>
  <c r="BD145" i="50" s="1"/>
  <c r="AA115" i="50"/>
  <c r="BD137" i="50" s="1"/>
  <c r="AC121" i="50"/>
  <c r="BF161" i="50" s="1"/>
  <c r="AC119" i="50"/>
  <c r="BF153" i="50" s="1"/>
  <c r="AC117" i="50"/>
  <c r="BF145" i="50" s="1"/>
  <c r="AC115" i="50"/>
  <c r="BF137" i="50" s="1"/>
  <c r="AH121" i="50"/>
  <c r="BD162" i="50" s="1"/>
  <c r="AH119" i="50"/>
  <c r="BD154" i="50" s="1"/>
  <c r="AH117" i="50"/>
  <c r="BD146" i="50" s="1"/>
  <c r="AH115" i="50"/>
  <c r="BD138" i="50" s="1"/>
  <c r="AJ121" i="50"/>
  <c r="BF162" i="50" s="1"/>
  <c r="AJ119" i="50"/>
  <c r="BF154" i="50" s="1"/>
  <c r="AJ117" i="50"/>
  <c r="BF146" i="50" s="1"/>
  <c r="AJ115" i="50"/>
  <c r="BF138" i="50" s="1"/>
  <c r="AM121" i="50"/>
  <c r="BC163" i="50" s="1"/>
  <c r="AM119" i="50"/>
  <c r="BC155" i="50" s="1"/>
  <c r="AM117" i="50"/>
  <c r="BC147" i="50" s="1"/>
  <c r="AM115" i="50"/>
  <c r="BC139" i="50" s="1"/>
  <c r="AO115" i="50"/>
  <c r="BD139" i="50" s="1"/>
  <c r="AQ115" i="50"/>
  <c r="BF139" i="50" s="1"/>
  <c r="AO117" i="50"/>
  <c r="BD147" i="50" s="1"/>
  <c r="AQ117" i="50"/>
  <c r="BF147" i="50" s="1"/>
  <c r="AO119" i="50"/>
  <c r="BD155" i="50" s="1"/>
  <c r="AQ119" i="50"/>
  <c r="BF155" i="50" s="1"/>
  <c r="AO121" i="50"/>
  <c r="BD163" i="50" s="1"/>
  <c r="AQ121" i="50"/>
  <c r="BF163" i="50" s="1"/>
  <c r="T111" i="50"/>
  <c r="R111" i="50"/>
  <c r="T110" i="50"/>
  <c r="R110" i="50"/>
  <c r="V110" i="50" s="1"/>
  <c r="T109" i="50"/>
  <c r="R109" i="50"/>
  <c r="V109" i="50" s="1"/>
  <c r="T106" i="50"/>
  <c r="R106" i="50"/>
  <c r="V106" i="50" s="1"/>
  <c r="T105" i="50"/>
  <c r="R105" i="50"/>
  <c r="T104" i="50"/>
  <c r="R104" i="50"/>
  <c r="V104" i="50" s="1"/>
  <c r="W104" i="50" s="1"/>
  <c r="T101" i="50"/>
  <c r="BD128" i="50" s="1"/>
  <c r="R101" i="50"/>
  <c r="T100" i="50"/>
  <c r="U100" i="50" s="1"/>
  <c r="R100" i="50"/>
  <c r="T99" i="50"/>
  <c r="R99" i="50"/>
  <c r="T98" i="50"/>
  <c r="U98" i="50" s="1"/>
  <c r="R98" i="50"/>
  <c r="S98" i="50" s="1"/>
  <c r="T97" i="50"/>
  <c r="U97" i="50" s="1"/>
  <c r="R97" i="50"/>
  <c r="T95" i="50"/>
  <c r="U95" i="50" s="1"/>
  <c r="R95" i="50"/>
  <c r="T94" i="50"/>
  <c r="R94" i="50"/>
  <c r="S94" i="50" s="1"/>
  <c r="T93" i="50"/>
  <c r="U93" i="50" s="1"/>
  <c r="R93" i="50"/>
  <c r="S93" i="50" s="1"/>
  <c r="T92" i="50"/>
  <c r="U92" i="50" s="1"/>
  <c r="R92" i="50"/>
  <c r="T91" i="50"/>
  <c r="U91" i="50" s="1"/>
  <c r="R91" i="50"/>
  <c r="T90" i="50"/>
  <c r="R90" i="50"/>
  <c r="T89" i="50"/>
  <c r="U89" i="50" s="1"/>
  <c r="R89" i="50"/>
  <c r="T88" i="50"/>
  <c r="U88" i="50" s="1"/>
  <c r="R88" i="50"/>
  <c r="T87" i="50"/>
  <c r="U87" i="50" s="1"/>
  <c r="R87" i="50"/>
  <c r="T86" i="50"/>
  <c r="R86" i="50"/>
  <c r="S86" i="50" s="1"/>
  <c r="T85" i="50"/>
  <c r="U85" i="50" s="1"/>
  <c r="R85" i="50"/>
  <c r="T84" i="50"/>
  <c r="U84" i="50" s="1"/>
  <c r="R84" i="50"/>
  <c r="T83" i="50"/>
  <c r="U83" i="50" s="1"/>
  <c r="R83" i="50"/>
  <c r="T82" i="50"/>
  <c r="R82" i="50"/>
  <c r="S82" i="50" s="1"/>
  <c r="T81" i="50"/>
  <c r="U81" i="50" s="1"/>
  <c r="R81" i="50"/>
  <c r="T80" i="50"/>
  <c r="U80" i="50" s="1"/>
  <c r="R80" i="50"/>
  <c r="T79" i="50"/>
  <c r="U79" i="50" s="1"/>
  <c r="R79" i="50"/>
  <c r="T78" i="50"/>
  <c r="R78" i="50"/>
  <c r="T77" i="50"/>
  <c r="U77" i="50" s="1"/>
  <c r="R77" i="50"/>
  <c r="T76" i="50"/>
  <c r="U76" i="50" s="1"/>
  <c r="R76" i="50"/>
  <c r="T75" i="50"/>
  <c r="U75" i="50" s="1"/>
  <c r="R75" i="50"/>
  <c r="T74" i="50"/>
  <c r="R74" i="50"/>
  <c r="T71" i="50"/>
  <c r="U71" i="50" s="1"/>
  <c r="R71" i="50"/>
  <c r="T70" i="50"/>
  <c r="U70" i="50" s="1"/>
  <c r="R70" i="50"/>
  <c r="V70" i="50" s="1"/>
  <c r="T69" i="50"/>
  <c r="R69" i="50"/>
  <c r="S69" i="50" s="1"/>
  <c r="T68" i="50"/>
  <c r="U68" i="50" s="1"/>
  <c r="R68" i="50"/>
  <c r="T67" i="50"/>
  <c r="U67" i="50" s="1"/>
  <c r="R67" i="50"/>
  <c r="S67" i="50" s="1"/>
  <c r="T66" i="50"/>
  <c r="U66" i="50" s="1"/>
  <c r="R66" i="50"/>
  <c r="S66" i="50" s="1"/>
  <c r="T65" i="50"/>
  <c r="R65" i="50"/>
  <c r="S65" i="50" s="1"/>
  <c r="T62" i="50"/>
  <c r="U62" i="50" s="1"/>
  <c r="R62" i="50"/>
  <c r="T61" i="50"/>
  <c r="U61" i="50" s="1"/>
  <c r="R61" i="50"/>
  <c r="T60" i="50"/>
  <c r="U60" i="50" s="1"/>
  <c r="R60" i="50"/>
  <c r="T59" i="50"/>
  <c r="R59" i="50"/>
  <c r="T58" i="50"/>
  <c r="U58" i="50" s="1"/>
  <c r="R58" i="50"/>
  <c r="T57" i="50"/>
  <c r="U57" i="50" s="1"/>
  <c r="R57" i="50"/>
  <c r="T56" i="50"/>
  <c r="U56" i="50" s="1"/>
  <c r="R56" i="50"/>
  <c r="S56" i="50" s="1"/>
  <c r="T55" i="50"/>
  <c r="R55" i="50"/>
  <c r="S55" i="50" s="1"/>
  <c r="T54" i="50"/>
  <c r="U54" i="50" s="1"/>
  <c r="R54" i="50"/>
  <c r="T53" i="50"/>
  <c r="U53" i="50" s="1"/>
  <c r="R53" i="50"/>
  <c r="S53" i="50" s="1"/>
  <c r="T52" i="50"/>
  <c r="U52" i="50" s="1"/>
  <c r="R52" i="50"/>
  <c r="T51" i="50"/>
  <c r="R51" i="50"/>
  <c r="T50" i="50"/>
  <c r="U50" i="50" s="1"/>
  <c r="R50" i="50"/>
  <c r="T49" i="50"/>
  <c r="U49" i="50" s="1"/>
  <c r="R49" i="50"/>
  <c r="T48" i="50"/>
  <c r="U48" i="50" s="1"/>
  <c r="R48" i="50"/>
  <c r="S48" i="50" s="1"/>
  <c r="T47" i="50"/>
  <c r="R47" i="50"/>
  <c r="S47" i="50" s="1"/>
  <c r="T46" i="50"/>
  <c r="U46" i="50" s="1"/>
  <c r="R46" i="50"/>
  <c r="T45" i="50"/>
  <c r="U45" i="50" s="1"/>
  <c r="R45" i="50"/>
  <c r="T44" i="50"/>
  <c r="U44" i="50" s="1"/>
  <c r="R44" i="50"/>
  <c r="T43" i="50"/>
  <c r="R43" i="50"/>
  <c r="T42" i="50"/>
  <c r="U42" i="50" s="1"/>
  <c r="R42" i="50"/>
  <c r="T41" i="50"/>
  <c r="U41" i="50" s="1"/>
  <c r="R41" i="50"/>
  <c r="T40" i="50"/>
  <c r="U40" i="50" s="1"/>
  <c r="R40" i="50"/>
  <c r="T39" i="50"/>
  <c r="R39" i="50"/>
  <c r="T38" i="50"/>
  <c r="U38" i="50" s="1"/>
  <c r="R38" i="50"/>
  <c r="T37" i="50"/>
  <c r="U37" i="50" s="1"/>
  <c r="R37" i="50"/>
  <c r="T36" i="50"/>
  <c r="U36" i="50" s="1"/>
  <c r="R36" i="50"/>
  <c r="V36" i="50" s="1"/>
  <c r="T35" i="50"/>
  <c r="R35" i="50"/>
  <c r="T34" i="50"/>
  <c r="U34" i="50" s="1"/>
  <c r="R34" i="50"/>
  <c r="T33" i="50"/>
  <c r="U33" i="50" s="1"/>
  <c r="R33" i="50"/>
  <c r="T32" i="50"/>
  <c r="U32" i="50" s="1"/>
  <c r="R32" i="50"/>
  <c r="S32" i="50" s="1"/>
  <c r="T31" i="50"/>
  <c r="R31" i="50"/>
  <c r="S31" i="50" s="1"/>
  <c r="T30" i="50"/>
  <c r="U30" i="50" s="1"/>
  <c r="R30" i="50"/>
  <c r="T29" i="50"/>
  <c r="U29" i="50" s="1"/>
  <c r="R29" i="50"/>
  <c r="T28" i="50"/>
  <c r="U28" i="50" s="1"/>
  <c r="R28" i="50"/>
  <c r="T27" i="50"/>
  <c r="R27" i="50"/>
  <c r="T26" i="50"/>
  <c r="U26" i="50" s="1"/>
  <c r="R26" i="50"/>
  <c r="T25" i="50"/>
  <c r="U25" i="50" s="1"/>
  <c r="R25" i="50"/>
  <c r="T24" i="50"/>
  <c r="U24" i="50" s="1"/>
  <c r="R24" i="50"/>
  <c r="S24" i="50" s="1"/>
  <c r="T23" i="50"/>
  <c r="R23" i="50"/>
  <c r="S23" i="50" s="1"/>
  <c r="T22" i="50"/>
  <c r="U22" i="50" s="1"/>
  <c r="R22" i="50"/>
  <c r="T21" i="50"/>
  <c r="U21" i="50" s="1"/>
  <c r="R21" i="50"/>
  <c r="S21" i="50" s="1"/>
  <c r="T20" i="50"/>
  <c r="U20" i="50" s="1"/>
  <c r="R20" i="50"/>
  <c r="T16" i="50"/>
  <c r="R16" i="50"/>
  <c r="T15" i="50"/>
  <c r="R15" i="50"/>
  <c r="V15" i="50" s="1"/>
  <c r="T14" i="50"/>
  <c r="R14" i="50"/>
  <c r="T13" i="50"/>
  <c r="R13" i="50"/>
  <c r="T12" i="50"/>
  <c r="R12" i="50"/>
  <c r="T11" i="50"/>
  <c r="R11" i="50"/>
  <c r="V11" i="50" s="1"/>
  <c r="T10" i="50"/>
  <c r="R10" i="50"/>
  <c r="T9" i="50"/>
  <c r="R9" i="50"/>
  <c r="T8" i="50"/>
  <c r="R8" i="50"/>
  <c r="M111" i="50"/>
  <c r="K111" i="50"/>
  <c r="M110" i="50"/>
  <c r="N81" i="50" s="1"/>
  <c r="K110" i="50"/>
  <c r="M109" i="50"/>
  <c r="AV109" i="50" s="1"/>
  <c r="K109" i="50"/>
  <c r="M106" i="50"/>
  <c r="AV106" i="50" s="1"/>
  <c r="K106" i="50"/>
  <c r="M105" i="50"/>
  <c r="K105" i="50"/>
  <c r="O105" i="50" s="1"/>
  <c r="M104" i="50"/>
  <c r="AV104" i="50" s="1"/>
  <c r="K104" i="50"/>
  <c r="M101" i="50"/>
  <c r="BD127" i="50" s="1"/>
  <c r="K101" i="50"/>
  <c r="BC127" i="50" s="1"/>
  <c r="BF127" i="50" s="1"/>
  <c r="M100" i="50"/>
  <c r="K100" i="50"/>
  <c r="M99" i="50"/>
  <c r="K99" i="50"/>
  <c r="O99" i="50" s="1"/>
  <c r="M98" i="50"/>
  <c r="AV98" i="50" s="1"/>
  <c r="K98" i="50"/>
  <c r="M97" i="50"/>
  <c r="AV97" i="50" s="1"/>
  <c r="K97" i="50"/>
  <c r="M95" i="50"/>
  <c r="M93" i="50"/>
  <c r="AV93" i="50" s="1"/>
  <c r="K93" i="50"/>
  <c r="AT93" i="50" s="1"/>
  <c r="M92" i="50"/>
  <c r="AV92" i="50" s="1"/>
  <c r="K92" i="50"/>
  <c r="L92" i="50" s="1"/>
  <c r="M91" i="50"/>
  <c r="K91" i="50"/>
  <c r="L91" i="50" s="1"/>
  <c r="M90" i="50"/>
  <c r="AV90" i="50" s="1"/>
  <c r="K90" i="50"/>
  <c r="M89" i="50"/>
  <c r="K89" i="50"/>
  <c r="O89" i="50" s="1"/>
  <c r="M88" i="50"/>
  <c r="AV88" i="50" s="1"/>
  <c r="K88" i="50"/>
  <c r="L88" i="50" s="1"/>
  <c r="M87" i="50"/>
  <c r="K87" i="50"/>
  <c r="L87" i="50" s="1"/>
  <c r="M86" i="50"/>
  <c r="AV86" i="50" s="1"/>
  <c r="K86" i="50"/>
  <c r="M85" i="50"/>
  <c r="AV85" i="50" s="1"/>
  <c r="K85" i="50"/>
  <c r="L85" i="50" s="1"/>
  <c r="M84" i="50"/>
  <c r="AV84" i="50" s="1"/>
  <c r="K84" i="50"/>
  <c r="L84" i="50" s="1"/>
  <c r="M83" i="50"/>
  <c r="K83" i="50"/>
  <c r="L83" i="50" s="1"/>
  <c r="M82" i="50"/>
  <c r="AV82" i="50" s="1"/>
  <c r="K82" i="50"/>
  <c r="L82" i="50" s="1"/>
  <c r="K81" i="50"/>
  <c r="M80" i="50"/>
  <c r="K80" i="50"/>
  <c r="L80" i="50" s="1"/>
  <c r="M79" i="50"/>
  <c r="K79" i="50"/>
  <c r="L79" i="50" s="1"/>
  <c r="M78" i="50"/>
  <c r="AV78" i="50" s="1"/>
  <c r="K78" i="50"/>
  <c r="M77" i="50"/>
  <c r="K77" i="50"/>
  <c r="M76" i="50"/>
  <c r="K76" i="50"/>
  <c r="L76" i="50" s="1"/>
  <c r="M75" i="50"/>
  <c r="K75" i="50"/>
  <c r="L75" i="50" s="1"/>
  <c r="M74" i="50"/>
  <c r="K74" i="50"/>
  <c r="M71" i="50"/>
  <c r="K71" i="50"/>
  <c r="L71" i="50" s="1"/>
  <c r="M70" i="50"/>
  <c r="AV70" i="50" s="1"/>
  <c r="K70" i="50"/>
  <c r="L70" i="50" s="1"/>
  <c r="M69" i="50"/>
  <c r="K69" i="50"/>
  <c r="M68" i="50"/>
  <c r="K68" i="50"/>
  <c r="M67" i="50"/>
  <c r="AV67" i="50" s="1"/>
  <c r="K67" i="50"/>
  <c r="L67" i="50" s="1"/>
  <c r="M66" i="50"/>
  <c r="K66" i="50"/>
  <c r="L66" i="50" s="1"/>
  <c r="M65" i="50"/>
  <c r="K65" i="50"/>
  <c r="M62" i="50"/>
  <c r="K62" i="50"/>
  <c r="L62" i="50" s="1"/>
  <c r="M61" i="50"/>
  <c r="K61" i="50"/>
  <c r="M60" i="50"/>
  <c r="K60" i="50"/>
  <c r="L60" i="50" s="1"/>
  <c r="M59" i="50"/>
  <c r="K59" i="50"/>
  <c r="AT59" i="50" s="1"/>
  <c r="M58" i="50"/>
  <c r="K58" i="50"/>
  <c r="L58" i="50" s="1"/>
  <c r="M57" i="50"/>
  <c r="K57" i="50"/>
  <c r="M56" i="50"/>
  <c r="AV56" i="50" s="1"/>
  <c r="K56" i="50"/>
  <c r="L56" i="50" s="1"/>
  <c r="M55" i="50"/>
  <c r="K55" i="50"/>
  <c r="L55" i="50" s="1"/>
  <c r="M54" i="50"/>
  <c r="K54" i="50"/>
  <c r="M53" i="50"/>
  <c r="K53" i="50"/>
  <c r="M52" i="50"/>
  <c r="AV52" i="50" s="1"/>
  <c r="K52" i="50"/>
  <c r="L52" i="50" s="1"/>
  <c r="M51" i="50"/>
  <c r="K51" i="50"/>
  <c r="L51" i="50" s="1"/>
  <c r="M50" i="50"/>
  <c r="N50" i="50" s="1"/>
  <c r="K50" i="50"/>
  <c r="L50" i="50" s="1"/>
  <c r="M49" i="50"/>
  <c r="K49" i="50"/>
  <c r="M48" i="50"/>
  <c r="K48" i="50"/>
  <c r="L48" i="50" s="1"/>
  <c r="M47" i="50"/>
  <c r="K47" i="50"/>
  <c r="L47" i="50" s="1"/>
  <c r="M46" i="50"/>
  <c r="K46" i="50"/>
  <c r="L46" i="50" s="1"/>
  <c r="M45" i="50"/>
  <c r="K45" i="50"/>
  <c r="AT45" i="50" s="1"/>
  <c r="M44" i="50"/>
  <c r="K44" i="50"/>
  <c r="L44" i="50" s="1"/>
  <c r="M43" i="50"/>
  <c r="K43" i="50"/>
  <c r="L43" i="50" s="1"/>
  <c r="M42" i="50"/>
  <c r="K42" i="50"/>
  <c r="L42" i="50" s="1"/>
  <c r="M41" i="50"/>
  <c r="AV41" i="50" s="1"/>
  <c r="K41" i="50"/>
  <c r="M40" i="50"/>
  <c r="K40" i="50"/>
  <c r="L40" i="50" s="1"/>
  <c r="M39" i="50"/>
  <c r="K39" i="50"/>
  <c r="L39" i="50" s="1"/>
  <c r="M38" i="50"/>
  <c r="K38" i="50"/>
  <c r="M37" i="50"/>
  <c r="AV37" i="50" s="1"/>
  <c r="K37" i="50"/>
  <c r="M36" i="50"/>
  <c r="K36" i="50"/>
  <c r="L36" i="50" s="1"/>
  <c r="M35" i="50"/>
  <c r="K35" i="50"/>
  <c r="L35" i="50" s="1"/>
  <c r="M34" i="50"/>
  <c r="K34" i="50"/>
  <c r="M33" i="50"/>
  <c r="K33" i="50"/>
  <c r="M32" i="50"/>
  <c r="K32" i="50"/>
  <c r="L32" i="50" s="1"/>
  <c r="M31" i="50"/>
  <c r="K31" i="50"/>
  <c r="L31" i="50" s="1"/>
  <c r="M30" i="50"/>
  <c r="AV30" i="50" s="1"/>
  <c r="K30" i="50"/>
  <c r="M29" i="50"/>
  <c r="K29" i="50"/>
  <c r="L29" i="50" s="1"/>
  <c r="M28" i="50"/>
  <c r="K28" i="50"/>
  <c r="L28" i="50" s="1"/>
  <c r="M27" i="50"/>
  <c r="K27" i="50"/>
  <c r="L27" i="50" s="1"/>
  <c r="M26" i="50"/>
  <c r="K26" i="50"/>
  <c r="L26" i="50" s="1"/>
  <c r="M25" i="50"/>
  <c r="K25" i="50"/>
  <c r="L25" i="50" s="1"/>
  <c r="M24" i="50"/>
  <c r="K24" i="50"/>
  <c r="L24" i="50" s="1"/>
  <c r="M23" i="50"/>
  <c r="K23" i="50"/>
  <c r="L23" i="50" s="1"/>
  <c r="M22" i="50"/>
  <c r="K22" i="50"/>
  <c r="L22" i="50" s="1"/>
  <c r="M21" i="50"/>
  <c r="AV21" i="50" s="1"/>
  <c r="K21" i="50"/>
  <c r="L21" i="50" s="1"/>
  <c r="M20" i="50"/>
  <c r="K20" i="50"/>
  <c r="L20" i="50" s="1"/>
  <c r="M15" i="50"/>
  <c r="AV15" i="50" s="1"/>
  <c r="K15" i="50"/>
  <c r="M14" i="50"/>
  <c r="K14" i="50"/>
  <c r="AT14" i="50" s="1"/>
  <c r="M13" i="50"/>
  <c r="K13" i="50"/>
  <c r="M12" i="50"/>
  <c r="K12" i="50"/>
  <c r="O12" i="50" s="1"/>
  <c r="M11" i="50"/>
  <c r="K11" i="50"/>
  <c r="M10" i="50"/>
  <c r="K10" i="50"/>
  <c r="AT10" i="50" s="1"/>
  <c r="M9" i="50"/>
  <c r="K9" i="50"/>
  <c r="M8" i="50"/>
  <c r="K8" i="50"/>
  <c r="AT8" i="50" s="1"/>
  <c r="V16" i="50" l="1"/>
  <c r="V35" i="50"/>
  <c r="W35" i="50" s="1"/>
  <c r="V39" i="50"/>
  <c r="V47" i="50"/>
  <c r="V51" i="50"/>
  <c r="S101" i="50"/>
  <c r="BC128" i="50"/>
  <c r="BF128" i="50" s="1"/>
  <c r="V111" i="51"/>
  <c r="V16" i="51"/>
  <c r="V115" i="51" s="1"/>
  <c r="L25" i="51"/>
  <c r="AT25" i="51"/>
  <c r="BB25" i="51" s="1"/>
  <c r="AJ27" i="51"/>
  <c r="AK27" i="51" s="1"/>
  <c r="AG27" i="51"/>
  <c r="AG29" i="51"/>
  <c r="AJ29" i="51"/>
  <c r="AK29" i="51" s="1"/>
  <c r="AG33" i="51"/>
  <c r="AJ33" i="51"/>
  <c r="AK33" i="51" s="1"/>
  <c r="L36" i="51"/>
  <c r="O36" i="51"/>
  <c r="AC42" i="51"/>
  <c r="AV45" i="51"/>
  <c r="BC45" i="51" s="1"/>
  <c r="N45" i="51"/>
  <c r="AI60" i="51"/>
  <c r="AH62" i="51"/>
  <c r="O67" i="51"/>
  <c r="AC67" i="51"/>
  <c r="AV75" i="51"/>
  <c r="BC75" i="51" s="1"/>
  <c r="N75" i="51"/>
  <c r="AC93" i="51"/>
  <c r="BB98" i="51"/>
  <c r="BD98" i="51" s="1"/>
  <c r="C97" i="47" s="1"/>
  <c r="E97" i="47" s="1"/>
  <c r="AX98" i="51"/>
  <c r="W101" i="51"/>
  <c r="AK91" i="51"/>
  <c r="AX97" i="51"/>
  <c r="BB97" i="51"/>
  <c r="BD97" i="51" s="1"/>
  <c r="C96" i="47" s="1"/>
  <c r="E96" i="47" s="1"/>
  <c r="AX99" i="51"/>
  <c r="BC99" i="51"/>
  <c r="BD99" i="51" s="1"/>
  <c r="C98" i="47" s="1"/>
  <c r="E98" i="47" s="1"/>
  <c r="AT9" i="50"/>
  <c r="O13" i="50"/>
  <c r="O49" i="50"/>
  <c r="O61" i="50"/>
  <c r="AT106" i="50"/>
  <c r="V9" i="50"/>
  <c r="AV87" i="50"/>
  <c r="AV23" i="50"/>
  <c r="AV27" i="50"/>
  <c r="AV31" i="50"/>
  <c r="AV75" i="50"/>
  <c r="Z49" i="51"/>
  <c r="Z54" i="51"/>
  <c r="Z68" i="51"/>
  <c r="Z91" i="51"/>
  <c r="BD25" i="51"/>
  <c r="C24" i="47" s="1"/>
  <c r="E24" i="47" s="1"/>
  <c r="Z27" i="51"/>
  <c r="Z30" i="51"/>
  <c r="AV35" i="51"/>
  <c r="BC35" i="51" s="1"/>
  <c r="AC37" i="51"/>
  <c r="AC40" i="51"/>
  <c r="AB57" i="51"/>
  <c r="Z88" i="51"/>
  <c r="Z66" i="51"/>
  <c r="Z78" i="51"/>
  <c r="Z28" i="51"/>
  <c r="AC89" i="51"/>
  <c r="AV104" i="51"/>
  <c r="BC104" i="51" s="1"/>
  <c r="BD104" i="51" s="1"/>
  <c r="C103" i="47" s="1"/>
  <c r="E103" i="47" s="1"/>
  <c r="Z34" i="51"/>
  <c r="Z38" i="51"/>
  <c r="Z47" i="51"/>
  <c r="Z75" i="51"/>
  <c r="Y111" i="51"/>
  <c r="Z25" i="51"/>
  <c r="Z32" i="51"/>
  <c r="AC34" i="51"/>
  <c r="AT38" i="51"/>
  <c r="BB38" i="51" s="1"/>
  <c r="AC38" i="51"/>
  <c r="Z39" i="51"/>
  <c r="Z45" i="51"/>
  <c r="Z56" i="51"/>
  <c r="Z59" i="51"/>
  <c r="AC29" i="51"/>
  <c r="AT31" i="51"/>
  <c r="BB31" i="51" s="1"/>
  <c r="AC35" i="51"/>
  <c r="Z48" i="51"/>
  <c r="Z67" i="51"/>
  <c r="AV69" i="51"/>
  <c r="BC69" i="51" s="1"/>
  <c r="Z79" i="51"/>
  <c r="AC83" i="51"/>
  <c r="AC104" i="51"/>
  <c r="AV39" i="50"/>
  <c r="O65" i="50"/>
  <c r="V99" i="50"/>
  <c r="W99" i="50" s="1"/>
  <c r="AV65" i="50"/>
  <c r="V83" i="50"/>
  <c r="W83" i="50" s="1"/>
  <c r="AV28" i="50"/>
  <c r="AV32" i="50"/>
  <c r="V79" i="50"/>
  <c r="W79" i="50" s="1"/>
  <c r="O33" i="50"/>
  <c r="O37" i="50"/>
  <c r="O11" i="50"/>
  <c r="O30" i="50"/>
  <c r="AT86" i="50"/>
  <c r="AT90" i="50"/>
  <c r="AV55" i="50"/>
  <c r="AT52" i="50"/>
  <c r="AV24" i="50"/>
  <c r="AV48" i="50"/>
  <c r="R72" i="50"/>
  <c r="R121" i="50" s="1"/>
  <c r="BC160" i="50" s="1"/>
  <c r="V78" i="50"/>
  <c r="W78" i="50" s="1"/>
  <c r="O68" i="50"/>
  <c r="O78" i="50"/>
  <c r="V98" i="50"/>
  <c r="W98" i="50" s="1"/>
  <c r="O25" i="50"/>
  <c r="AT81" i="50"/>
  <c r="AV105" i="50"/>
  <c r="AT11" i="50"/>
  <c r="AV68" i="50"/>
  <c r="AT109" i="50"/>
  <c r="AY109" i="50" s="1"/>
  <c r="V90" i="50"/>
  <c r="AX15" i="51"/>
  <c r="BB15" i="51"/>
  <c r="BD15" i="51" s="1"/>
  <c r="C14" i="47" s="1"/>
  <c r="E14" i="47" s="1"/>
  <c r="AJ11" i="51"/>
  <c r="O20" i="51"/>
  <c r="AC24" i="51"/>
  <c r="AC28" i="51"/>
  <c r="AB35" i="51"/>
  <c r="L38" i="51"/>
  <c r="AB38" i="51"/>
  <c r="AB50" i="51"/>
  <c r="AB76" i="51"/>
  <c r="N78" i="51"/>
  <c r="AV83" i="51"/>
  <c r="BC83" i="51" s="1"/>
  <c r="AG98" i="51"/>
  <c r="O105" i="51"/>
  <c r="AC79" i="51"/>
  <c r="O81" i="51"/>
  <c r="AB21" i="51"/>
  <c r="AJ26" i="51"/>
  <c r="AK26" i="51" s="1"/>
  <c r="AB27" i="51"/>
  <c r="AB29" i="51"/>
  <c r="AG38" i="51"/>
  <c r="N50" i="51"/>
  <c r="AB56" i="51"/>
  <c r="Z83" i="51"/>
  <c r="N87" i="51"/>
  <c r="AV24" i="51"/>
  <c r="BC24" i="51" s="1"/>
  <c r="AJ24" i="51"/>
  <c r="AK24" i="51" s="1"/>
  <c r="AB25" i="51"/>
  <c r="AC27" i="51"/>
  <c r="AB34" i="51"/>
  <c r="AB47" i="51"/>
  <c r="AV48" i="51"/>
  <c r="BC48" i="51" s="1"/>
  <c r="AV65" i="51"/>
  <c r="BC65" i="51" s="1"/>
  <c r="AB80" i="51"/>
  <c r="O93" i="51"/>
  <c r="AG97" i="51"/>
  <c r="AX12" i="51"/>
  <c r="BB12" i="51"/>
  <c r="BD12" i="51" s="1"/>
  <c r="C11" i="47" s="1"/>
  <c r="E11" i="47" s="1"/>
  <c r="AC25" i="51"/>
  <c r="AB39" i="51"/>
  <c r="AV91" i="51"/>
  <c r="BC91" i="51" s="1"/>
  <c r="AT109" i="51"/>
  <c r="BB109" i="51" s="1"/>
  <c r="AV11" i="51"/>
  <c r="BC11" i="51" s="1"/>
  <c r="AX14" i="51"/>
  <c r="BB14" i="51"/>
  <c r="BD14" i="51" s="1"/>
  <c r="C13" i="47" s="1"/>
  <c r="E13" i="47" s="1"/>
  <c r="AB22" i="51"/>
  <c r="AB30" i="51"/>
  <c r="O34" i="51"/>
  <c r="L86" i="51"/>
  <c r="O88" i="51"/>
  <c r="AB92" i="51"/>
  <c r="AK97" i="51"/>
  <c r="AG99" i="51"/>
  <c r="AT106" i="51"/>
  <c r="BB106" i="51" s="1"/>
  <c r="O110" i="51"/>
  <c r="P35" i="51" s="1"/>
  <c r="AX13" i="51"/>
  <c r="BB13" i="51"/>
  <c r="BD13" i="51" s="1"/>
  <c r="C12" i="47" s="1"/>
  <c r="E12" i="47" s="1"/>
  <c r="L22" i="51"/>
  <c r="AG25" i="51"/>
  <c r="AB28" i="51"/>
  <c r="AB33" i="51"/>
  <c r="AG34" i="51"/>
  <c r="AB40" i="51"/>
  <c r="AV42" i="51"/>
  <c r="BC42" i="51" s="1"/>
  <c r="N91" i="50"/>
  <c r="AV91" i="50"/>
  <c r="M113" i="50"/>
  <c r="AV101" i="50"/>
  <c r="AT83" i="50"/>
  <c r="AV9" i="50"/>
  <c r="AY9" i="50" s="1"/>
  <c r="AV13" i="50"/>
  <c r="O32" i="50"/>
  <c r="N36" i="50"/>
  <c r="O70" i="50"/>
  <c r="N76" i="50"/>
  <c r="AV76" i="50"/>
  <c r="AV80" i="50"/>
  <c r="O91" i="50"/>
  <c r="O98" i="50"/>
  <c r="O104" i="50"/>
  <c r="AT110" i="50"/>
  <c r="V10" i="50"/>
  <c r="V14" i="50"/>
  <c r="S28" i="50"/>
  <c r="S35" i="50"/>
  <c r="S38" i="50"/>
  <c r="S42" i="50"/>
  <c r="S46" i="50"/>
  <c r="S49" i="50"/>
  <c r="S60" i="50"/>
  <c r="T72" i="50"/>
  <c r="T121" i="50" s="1"/>
  <c r="BD160" i="50" s="1"/>
  <c r="S77" i="50"/>
  <c r="S80" i="50"/>
  <c r="S91" i="50"/>
  <c r="V94" i="50"/>
  <c r="W94" i="50" s="1"/>
  <c r="S74" i="50"/>
  <c r="S99" i="50"/>
  <c r="AV34" i="50"/>
  <c r="AV10" i="50"/>
  <c r="AY10" i="50" s="1"/>
  <c r="AV14" i="50"/>
  <c r="AY14" i="50" s="1"/>
  <c r="AV45" i="50"/>
  <c r="AT53" i="50"/>
  <c r="AU53" i="50" s="1"/>
  <c r="L59" i="50"/>
  <c r="N62" i="50"/>
  <c r="AV71" i="50"/>
  <c r="AV77" i="50"/>
  <c r="S25" i="50"/>
  <c r="S29" i="50"/>
  <c r="S36" i="50"/>
  <c r="S39" i="50"/>
  <c r="S43" i="50"/>
  <c r="S50" i="50"/>
  <c r="S57" i="50"/>
  <c r="S61" i="50"/>
  <c r="V69" i="50"/>
  <c r="W69" i="50" s="1"/>
  <c r="V74" i="50"/>
  <c r="W74" i="50" s="1"/>
  <c r="S78" i="50"/>
  <c r="S81" i="50"/>
  <c r="S88" i="50"/>
  <c r="N83" i="50"/>
  <c r="AV83" i="50"/>
  <c r="N98" i="50"/>
  <c r="S84" i="50"/>
  <c r="O15" i="50"/>
  <c r="O38" i="50"/>
  <c r="AV49" i="50"/>
  <c r="N53" i="50"/>
  <c r="N56" i="50"/>
  <c r="N59" i="50"/>
  <c r="AT69" i="50"/>
  <c r="AU69" i="50" s="1"/>
  <c r="K94" i="50"/>
  <c r="O82" i="50"/>
  <c r="AV89" i="50"/>
  <c r="O93" i="50"/>
  <c r="S22" i="50"/>
  <c r="S54" i="50"/>
  <c r="S70" i="50"/>
  <c r="S75" i="50"/>
  <c r="S85" i="50"/>
  <c r="S92" i="50"/>
  <c r="S97" i="50"/>
  <c r="S100" i="50"/>
  <c r="AT98" i="50"/>
  <c r="O20" i="50"/>
  <c r="O48" i="50"/>
  <c r="AV38" i="50"/>
  <c r="AV42" i="50"/>
  <c r="AV46" i="50"/>
  <c r="O54" i="50"/>
  <c r="O56" i="50"/>
  <c r="L69" i="50"/>
  <c r="M94" i="50"/>
  <c r="N94" i="50" s="1"/>
  <c r="AV74" i="50"/>
  <c r="O86" i="50"/>
  <c r="O90" i="50"/>
  <c r="O100" i="50"/>
  <c r="V12" i="50"/>
  <c r="S16" i="50"/>
  <c r="S26" i="50"/>
  <c r="S30" i="50"/>
  <c r="S33" i="50"/>
  <c r="S40" i="50"/>
  <c r="S44" i="50"/>
  <c r="W47" i="50"/>
  <c r="S51" i="50"/>
  <c r="S58" i="50"/>
  <c r="R117" i="50"/>
  <c r="BC144" i="50" s="1"/>
  <c r="V66" i="50"/>
  <c r="W66" i="50" s="1"/>
  <c r="S79" i="50"/>
  <c r="S89" i="50"/>
  <c r="AT12" i="50"/>
  <c r="N69" i="50"/>
  <c r="AV69" i="50"/>
  <c r="AT20" i="50"/>
  <c r="R119" i="50"/>
  <c r="BC152" i="50" s="1"/>
  <c r="AV12" i="50"/>
  <c r="AV20" i="50"/>
  <c r="AV35" i="50"/>
  <c r="O43" i="50"/>
  <c r="O60" i="50"/>
  <c r="N66" i="50"/>
  <c r="AV66" i="50"/>
  <c r="N79" i="50"/>
  <c r="AV79" i="50"/>
  <c r="O97" i="50"/>
  <c r="O109" i="50"/>
  <c r="V13" i="50"/>
  <c r="S20" i="50"/>
  <c r="V23" i="50"/>
  <c r="W23" i="50" s="1"/>
  <c r="S27" i="50"/>
  <c r="S34" i="50"/>
  <c r="S37" i="50"/>
  <c r="S41" i="50"/>
  <c r="S45" i="50"/>
  <c r="S52" i="50"/>
  <c r="S59" i="50"/>
  <c r="S71" i="50"/>
  <c r="S76" i="50"/>
  <c r="V82" i="50"/>
  <c r="W82" i="50" s="1"/>
  <c r="S90" i="50"/>
  <c r="T115" i="50"/>
  <c r="BD136" i="50" s="1"/>
  <c r="AY106" i="50"/>
  <c r="AY90" i="50"/>
  <c r="W16" i="50"/>
  <c r="N22" i="50"/>
  <c r="O29" i="50"/>
  <c r="O36" i="50"/>
  <c r="N40" i="50"/>
  <c r="N47" i="50"/>
  <c r="N67" i="50"/>
  <c r="L74" i="50"/>
  <c r="O76" i="50"/>
  <c r="N84" i="50"/>
  <c r="N89" i="50"/>
  <c r="N95" i="50"/>
  <c r="L99" i="50"/>
  <c r="L106" i="50"/>
  <c r="O110" i="50"/>
  <c r="P56" i="50" s="1"/>
  <c r="V31" i="50"/>
  <c r="W31" i="50" s="1"/>
  <c r="V48" i="50"/>
  <c r="V75" i="50"/>
  <c r="V81" i="50"/>
  <c r="W81" i="50" s="1"/>
  <c r="AT15" i="50"/>
  <c r="AY15" i="50" s="1"/>
  <c r="AT24" i="50"/>
  <c r="AT31" i="50"/>
  <c r="AT35" i="50"/>
  <c r="AU35" i="50" s="1"/>
  <c r="AT38" i="50"/>
  <c r="AT42" i="50"/>
  <c r="AU42" i="50" s="1"/>
  <c r="AT49" i="50"/>
  <c r="AU49" i="50" s="1"/>
  <c r="AT56" i="50"/>
  <c r="AT65" i="50"/>
  <c r="AU65" i="50" s="1"/>
  <c r="AT76" i="50"/>
  <c r="AT80" i="50"/>
  <c r="O8" i="50"/>
  <c r="N26" i="50"/>
  <c r="N33" i="50"/>
  <c r="O40" i="50"/>
  <c r="N44" i="50"/>
  <c r="N51" i="50"/>
  <c r="N54" i="50"/>
  <c r="O57" i="50"/>
  <c r="L65" i="50"/>
  <c r="O67" i="50"/>
  <c r="N74" i="50"/>
  <c r="O84" i="50"/>
  <c r="N87" i="50"/>
  <c r="N92" i="50"/>
  <c r="N99" i="50"/>
  <c r="N101" i="50"/>
  <c r="V28" i="50"/>
  <c r="W28" i="50" s="1"/>
  <c r="V43" i="50"/>
  <c r="V60" i="50"/>
  <c r="V100" i="50"/>
  <c r="AV8" i="50"/>
  <c r="AY8" i="50" s="1"/>
  <c r="AV11" i="50"/>
  <c r="AY11" i="50" s="1"/>
  <c r="AT28" i="50"/>
  <c r="AT87" i="50"/>
  <c r="AU87" i="50" s="1"/>
  <c r="AT104" i="50"/>
  <c r="AY104" i="50" s="1"/>
  <c r="N20" i="50"/>
  <c r="N23" i="50"/>
  <c r="N30" i="50"/>
  <c r="O34" i="50"/>
  <c r="N37" i="50"/>
  <c r="O41" i="50"/>
  <c r="O44" i="50"/>
  <c r="N48" i="50"/>
  <c r="O55" i="50"/>
  <c r="N57" i="50"/>
  <c r="N60" i="50"/>
  <c r="M72" i="50"/>
  <c r="N72" i="50" s="1"/>
  <c r="N70" i="50"/>
  <c r="O77" i="50"/>
  <c r="O79" i="50"/>
  <c r="N82" i="50"/>
  <c r="O87" i="50"/>
  <c r="L90" i="50"/>
  <c r="O92" i="50"/>
  <c r="N106" i="50"/>
  <c r="V40" i="50"/>
  <c r="W40" i="50" s="1"/>
  <c r="V55" i="50"/>
  <c r="W55" i="50" s="1"/>
  <c r="AT21" i="50"/>
  <c r="AT25" i="50"/>
  <c r="AU25" i="50" s="1"/>
  <c r="AT32" i="50"/>
  <c r="AT39" i="50"/>
  <c r="AT43" i="50"/>
  <c r="AU43" i="50" s="1"/>
  <c r="AT46" i="50"/>
  <c r="AU46" i="50" s="1"/>
  <c r="AT50" i="50"/>
  <c r="AU50" i="50" s="1"/>
  <c r="AT57" i="50"/>
  <c r="AU57" i="50" s="1"/>
  <c r="AT66" i="50"/>
  <c r="AU66" i="50" s="1"/>
  <c r="AT74" i="50"/>
  <c r="AU74" i="50" s="1"/>
  <c r="AT77" i="50"/>
  <c r="AT84" i="50"/>
  <c r="AU84" i="50" s="1"/>
  <c r="AT91" i="50"/>
  <c r="AU91" i="50" s="1"/>
  <c r="AT99" i="50"/>
  <c r="AU99" i="50" s="1"/>
  <c r="T117" i="50"/>
  <c r="BD144" i="50" s="1"/>
  <c r="AY86" i="50"/>
  <c r="N27" i="50"/>
  <c r="N34" i="50"/>
  <c r="N41" i="50"/>
  <c r="O45" i="50"/>
  <c r="N77" i="50"/>
  <c r="N85" i="50"/>
  <c r="N90" i="50"/>
  <c r="N97" i="50"/>
  <c r="L100" i="50"/>
  <c r="N104" i="50"/>
  <c r="O106" i="50"/>
  <c r="V20" i="50"/>
  <c r="W20" i="50" s="1"/>
  <c r="V52" i="50"/>
  <c r="W52" i="50" s="1"/>
  <c r="V91" i="50"/>
  <c r="W91" i="50" s="1"/>
  <c r="V95" i="50"/>
  <c r="W95" i="50" s="1"/>
  <c r="AV25" i="50"/>
  <c r="AT36" i="50"/>
  <c r="AU36" i="50" s="1"/>
  <c r="AV43" i="50"/>
  <c r="AV50" i="50"/>
  <c r="AV53" i="50"/>
  <c r="AV57" i="50"/>
  <c r="AT70" i="50"/>
  <c r="AV81" i="50"/>
  <c r="AT88" i="50"/>
  <c r="AU88" i="50" s="1"/>
  <c r="AV99" i="50"/>
  <c r="AT105" i="50"/>
  <c r="AV110" i="50"/>
  <c r="T119" i="50"/>
  <c r="BD152" i="50" s="1"/>
  <c r="AY93" i="50"/>
  <c r="N31" i="50"/>
  <c r="N38" i="50"/>
  <c r="N45" i="50"/>
  <c r="N52" i="50"/>
  <c r="N55" i="50"/>
  <c r="N58" i="50"/>
  <c r="N68" i="50"/>
  <c r="N75" i="50"/>
  <c r="N80" i="50"/>
  <c r="N88" i="50"/>
  <c r="P105" i="50"/>
  <c r="V8" i="50"/>
  <c r="V32" i="50"/>
  <c r="W32" i="50" s="1"/>
  <c r="AT22" i="50"/>
  <c r="AU22" i="50" s="1"/>
  <c r="AT26" i="50"/>
  <c r="AU26" i="50" s="1"/>
  <c r="AT29" i="50"/>
  <c r="AU29" i="50" s="1"/>
  <c r="AT33" i="50"/>
  <c r="AU33" i="50" s="1"/>
  <c r="AV36" i="50"/>
  <c r="AW36" i="50" s="1"/>
  <c r="AT40" i="50"/>
  <c r="AU40" i="50" s="1"/>
  <c r="AT47" i="50"/>
  <c r="AU47" i="50" s="1"/>
  <c r="AT51" i="50"/>
  <c r="AU51" i="50" s="1"/>
  <c r="AT54" i="50"/>
  <c r="AU54" i="50" s="1"/>
  <c r="AT58" i="50"/>
  <c r="AU58" i="50" s="1"/>
  <c r="AT61" i="50"/>
  <c r="AU61" i="50" s="1"/>
  <c r="AT67" i="50"/>
  <c r="AU67" i="50" s="1"/>
  <c r="AT78" i="50"/>
  <c r="AT82" i="50"/>
  <c r="P91" i="50"/>
  <c r="AV59" i="50"/>
  <c r="K16" i="50"/>
  <c r="N24" i="50"/>
  <c r="M16" i="50"/>
  <c r="O14" i="50"/>
  <c r="N21" i="50"/>
  <c r="O24" i="50"/>
  <c r="P24" i="50" s="1"/>
  <c r="N28" i="50"/>
  <c r="N35" i="50"/>
  <c r="N42" i="50"/>
  <c r="N49" i="50"/>
  <c r="O52" i="50"/>
  <c r="N61" i="50"/>
  <c r="O69" i="50"/>
  <c r="P69" i="50" s="1"/>
  <c r="N71" i="50"/>
  <c r="O75" i="50"/>
  <c r="L78" i="50"/>
  <c r="O80" i="50"/>
  <c r="L86" i="50"/>
  <c r="O88" i="50"/>
  <c r="N93" i="50"/>
  <c r="N100" i="50"/>
  <c r="L105" i="50"/>
  <c r="V27" i="50"/>
  <c r="W27" i="50" s="1"/>
  <c r="V44" i="50"/>
  <c r="W44" i="50" s="1"/>
  <c r="V59" i="50"/>
  <c r="V86" i="50"/>
  <c r="AT13" i="50"/>
  <c r="AV22" i="50"/>
  <c r="AV26" i="50"/>
  <c r="AW26" i="50" s="1"/>
  <c r="AV29" i="50"/>
  <c r="AW29" i="50" s="1"/>
  <c r="AV33" i="50"/>
  <c r="AW33" i="50" s="1"/>
  <c r="AV40" i="50"/>
  <c r="AW40" i="50" s="1"/>
  <c r="AT44" i="50"/>
  <c r="AU44" i="50" s="1"/>
  <c r="AV47" i="50"/>
  <c r="AW47" i="50" s="1"/>
  <c r="AV51" i="50"/>
  <c r="AW51" i="50" s="1"/>
  <c r="AV54" i="50"/>
  <c r="AV58" i="50"/>
  <c r="AW58" i="50" s="1"/>
  <c r="AV61" i="50"/>
  <c r="AW61" i="50" s="1"/>
  <c r="AT75" i="50"/>
  <c r="AT85" i="50"/>
  <c r="AU85" i="50" s="1"/>
  <c r="AT89" i="50"/>
  <c r="AU89" i="50" s="1"/>
  <c r="AT92" i="50"/>
  <c r="AU92" i="50" s="1"/>
  <c r="AT97" i="50"/>
  <c r="R115" i="50"/>
  <c r="BC136" i="50" s="1"/>
  <c r="M115" i="50"/>
  <c r="BD135" i="50" s="1"/>
  <c r="P43" i="50"/>
  <c r="O21" i="50"/>
  <c r="O28" i="50"/>
  <c r="N32" i="50"/>
  <c r="N39" i="50"/>
  <c r="N46" i="50"/>
  <c r="O53" i="50"/>
  <c r="O66" i="50"/>
  <c r="P66" i="50" s="1"/>
  <c r="O71" i="50"/>
  <c r="P71" i="50" s="1"/>
  <c r="N78" i="50"/>
  <c r="O81" i="50"/>
  <c r="O83" i="50"/>
  <c r="N86" i="50"/>
  <c r="N105" i="50"/>
  <c r="V24" i="50"/>
  <c r="W24" i="50" s="1"/>
  <c r="V56" i="50"/>
  <c r="W56" i="50" s="1"/>
  <c r="V87" i="50"/>
  <c r="W87" i="50" s="1"/>
  <c r="V105" i="50"/>
  <c r="W105" i="50" s="1"/>
  <c r="AT23" i="50"/>
  <c r="AU23" i="50" s="1"/>
  <c r="AT27" i="50"/>
  <c r="AT30" i="50"/>
  <c r="AT34" i="50"/>
  <c r="AT37" i="50"/>
  <c r="AT41" i="50"/>
  <c r="AV44" i="50"/>
  <c r="AW44" i="50" s="1"/>
  <c r="AT48" i="50"/>
  <c r="AT55" i="50"/>
  <c r="AT68" i="50"/>
  <c r="AU68" i="50" s="1"/>
  <c r="AT71" i="50"/>
  <c r="AU71" i="50" s="1"/>
  <c r="AT79" i="50"/>
  <c r="AU79" i="50" s="1"/>
  <c r="AY92" i="50"/>
  <c r="M117" i="50"/>
  <c r="BD143" i="50" s="1"/>
  <c r="P97" i="51"/>
  <c r="AT8" i="51"/>
  <c r="BB8" i="51" s="1"/>
  <c r="AC22" i="51"/>
  <c r="O23" i="51"/>
  <c r="P23" i="51" s="1"/>
  <c r="AV23" i="51"/>
  <c r="BC23" i="51" s="1"/>
  <c r="O24" i="51"/>
  <c r="O26" i="51"/>
  <c r="P26" i="51" s="1"/>
  <c r="Z29" i="51"/>
  <c r="L35" i="51"/>
  <c r="AB37" i="51"/>
  <c r="N42" i="51"/>
  <c r="AB44" i="51"/>
  <c r="AB48" i="51"/>
  <c r="AB49" i="51"/>
  <c r="AV49" i="51"/>
  <c r="BC49" i="51" s="1"/>
  <c r="AV51" i="51"/>
  <c r="BC51" i="51" s="1"/>
  <c r="AB54" i="51"/>
  <c r="AB65" i="51"/>
  <c r="AB66" i="51"/>
  <c r="AB67" i="51"/>
  <c r="N69" i="51"/>
  <c r="AB78" i="51"/>
  <c r="O90" i="51"/>
  <c r="P90" i="51" s="1"/>
  <c r="N91" i="51"/>
  <c r="P92" i="51"/>
  <c r="AG21" i="51"/>
  <c r="AT30" i="51"/>
  <c r="AB32" i="51"/>
  <c r="O33" i="51"/>
  <c r="Z33" i="51"/>
  <c r="N35" i="51"/>
  <c r="Z35" i="51"/>
  <c r="AV47" i="51"/>
  <c r="Z53" i="51"/>
  <c r="AT56" i="51"/>
  <c r="BB56" i="51" s="1"/>
  <c r="AV57" i="51"/>
  <c r="BC57" i="51" s="1"/>
  <c r="AV61" i="51"/>
  <c r="BC61" i="51" s="1"/>
  <c r="N66" i="51"/>
  <c r="AT71" i="51"/>
  <c r="BB71" i="51" s="1"/>
  <c r="L74" i="51"/>
  <c r="AA94" i="51"/>
  <c r="AB94" i="51" s="1"/>
  <c r="AT75" i="51"/>
  <c r="BB75" i="51" s="1"/>
  <c r="BD75" i="51" s="1"/>
  <c r="C74" i="47" s="1"/>
  <c r="E74" i="47" s="1"/>
  <c r="AB83" i="51"/>
  <c r="AV84" i="51"/>
  <c r="BC84" i="51" s="1"/>
  <c r="Z87" i="51"/>
  <c r="P98" i="51"/>
  <c r="AV109" i="51"/>
  <c r="AG20" i="51"/>
  <c r="O22" i="51"/>
  <c r="AG22" i="51"/>
  <c r="AJ23" i="51"/>
  <c r="AK23" i="51" s="1"/>
  <c r="AG28" i="51"/>
  <c r="AC30" i="51"/>
  <c r="AV30" i="51"/>
  <c r="BC30" i="51" s="1"/>
  <c r="AV33" i="51"/>
  <c r="BC33" i="51" s="1"/>
  <c r="AV37" i="51"/>
  <c r="AJ37" i="51"/>
  <c r="AK37" i="51" s="1"/>
  <c r="AB43" i="51"/>
  <c r="AB46" i="51"/>
  <c r="N47" i="51"/>
  <c r="AB53" i="51"/>
  <c r="AJ61" i="51"/>
  <c r="AK61" i="51" s="1"/>
  <c r="O66" i="51"/>
  <c r="P67" i="51"/>
  <c r="Z70" i="51"/>
  <c r="AB71" i="51"/>
  <c r="AB74" i="51"/>
  <c r="AB82" i="51"/>
  <c r="AB84" i="51"/>
  <c r="AB86" i="51"/>
  <c r="AB87" i="51"/>
  <c r="O109" i="51"/>
  <c r="P30" i="51"/>
  <c r="AB31" i="51"/>
  <c r="AT34" i="51"/>
  <c r="AB36" i="51"/>
  <c r="O50" i="51"/>
  <c r="AB52" i="51"/>
  <c r="Z55" i="51"/>
  <c r="AB70" i="51"/>
  <c r="AB81" i="51"/>
  <c r="AV81" i="51"/>
  <c r="BC81" i="51" s="1"/>
  <c r="O83" i="51"/>
  <c r="O84" i="51"/>
  <c r="P84" i="51" s="1"/>
  <c r="AG30" i="51"/>
  <c r="AT35" i="51"/>
  <c r="AB41" i="51"/>
  <c r="O42" i="51"/>
  <c r="P42" i="51" s="1"/>
  <c r="AB45" i="51"/>
  <c r="AC51" i="51"/>
  <c r="AB55" i="51"/>
  <c r="Z69" i="51"/>
  <c r="AC70" i="51"/>
  <c r="O86" i="51"/>
  <c r="O87" i="51"/>
  <c r="AV92" i="51"/>
  <c r="BC92" i="51" s="1"/>
  <c r="Z93" i="51"/>
  <c r="AB97" i="51"/>
  <c r="AV106" i="51"/>
  <c r="BC106" i="51" s="1"/>
  <c r="AV110" i="51"/>
  <c r="AW42" i="51" s="1"/>
  <c r="AV85" i="51"/>
  <c r="BC85" i="51" s="1"/>
  <c r="AT11" i="51"/>
  <c r="BB11" i="51" s="1"/>
  <c r="AC21" i="51"/>
  <c r="AB24" i="51"/>
  <c r="AB26" i="51"/>
  <c r="AG31" i="51"/>
  <c r="AV34" i="51"/>
  <c r="BC34" i="51" s="1"/>
  <c r="N36" i="51"/>
  <c r="O38" i="51"/>
  <c r="P38" i="51" s="1"/>
  <c r="AC41" i="51"/>
  <c r="L42" i="51"/>
  <c r="AB42" i="51"/>
  <c r="AT48" i="51"/>
  <c r="Z51" i="51"/>
  <c r="AB69" i="51"/>
  <c r="Z89" i="51"/>
  <c r="AB91" i="51"/>
  <c r="AB98" i="51"/>
  <c r="AC109" i="51"/>
  <c r="O21" i="51"/>
  <c r="P21" i="51" s="1"/>
  <c r="AV21" i="51"/>
  <c r="AT23" i="51"/>
  <c r="BB23" i="51" s="1"/>
  <c r="BD23" i="51" s="1"/>
  <c r="C22" i="47" s="1"/>
  <c r="E22" i="47" s="1"/>
  <c r="P34" i="51"/>
  <c r="AC47" i="51"/>
  <c r="AB51" i="51"/>
  <c r="AB58" i="51"/>
  <c r="AB61" i="51"/>
  <c r="AT67" i="51"/>
  <c r="BB67" i="51" s="1"/>
  <c r="AB77" i="51"/>
  <c r="AB79" i="51"/>
  <c r="P81" i="51"/>
  <c r="AB89" i="51"/>
  <c r="AB90" i="51"/>
  <c r="AB93" i="51"/>
  <c r="AA111" i="51"/>
  <c r="AA16" i="51"/>
  <c r="AH111" i="51"/>
  <c r="AH16" i="51"/>
  <c r="AH117" i="51" s="1"/>
  <c r="M111" i="51"/>
  <c r="M16" i="51"/>
  <c r="AX25" i="51"/>
  <c r="M60" i="51"/>
  <c r="AT32" i="51"/>
  <c r="BB32" i="51" s="1"/>
  <c r="AT36" i="51"/>
  <c r="BB36" i="51" s="1"/>
  <c r="BD36" i="51" s="1"/>
  <c r="C35" i="47" s="1"/>
  <c r="E35" i="47" s="1"/>
  <c r="AT37" i="51"/>
  <c r="BB37" i="51" s="1"/>
  <c r="AV39" i="51"/>
  <c r="N39" i="51"/>
  <c r="L47" i="51"/>
  <c r="AT47" i="51"/>
  <c r="BB47" i="51" s="1"/>
  <c r="O47" i="51"/>
  <c r="N53" i="51"/>
  <c r="AV53" i="51"/>
  <c r="BC53" i="51" s="1"/>
  <c r="O53" i="51"/>
  <c r="L57" i="51"/>
  <c r="AT57" i="51"/>
  <c r="BB57" i="51" s="1"/>
  <c r="BD57" i="51" s="1"/>
  <c r="C56" i="47" s="1"/>
  <c r="E56" i="47" s="1"/>
  <c r="O57" i="51"/>
  <c r="AC8" i="51"/>
  <c r="AV8" i="51"/>
  <c r="N20" i="51"/>
  <c r="Z20" i="51"/>
  <c r="Z21" i="51"/>
  <c r="AT21" i="51"/>
  <c r="BB21" i="51" s="1"/>
  <c r="L23" i="51"/>
  <c r="O29" i="51"/>
  <c r="AT29" i="51"/>
  <c r="BB29" i="51" s="1"/>
  <c r="L31" i="51"/>
  <c r="AV31" i="51"/>
  <c r="BC31" i="51" s="1"/>
  <c r="BD31" i="51" s="1"/>
  <c r="C30" i="47" s="1"/>
  <c r="E30" i="47" s="1"/>
  <c r="AG35" i="51"/>
  <c r="L40" i="51"/>
  <c r="O40" i="51"/>
  <c r="P40" i="51" s="1"/>
  <c r="AT40" i="51"/>
  <c r="BB40" i="51" s="1"/>
  <c r="AV43" i="51"/>
  <c r="BC43" i="51" s="1"/>
  <c r="N43" i="51"/>
  <c r="N46" i="51"/>
  <c r="AV46" i="51"/>
  <c r="AV52" i="51"/>
  <c r="BC52" i="51" s="1"/>
  <c r="N52" i="51"/>
  <c r="AV58" i="51"/>
  <c r="BC58" i="51" s="1"/>
  <c r="O58" i="51"/>
  <c r="N58" i="51"/>
  <c r="AC10" i="51"/>
  <c r="AA60" i="51"/>
  <c r="AK20" i="51"/>
  <c r="AV20" i="51"/>
  <c r="BC20" i="51" s="1"/>
  <c r="Z22" i="51"/>
  <c r="L24" i="51"/>
  <c r="L26" i="51"/>
  <c r="AV29" i="51"/>
  <c r="BC29" i="51" s="1"/>
  <c r="AC31" i="51"/>
  <c r="AJ32" i="51"/>
  <c r="AK32" i="51" s="1"/>
  <c r="AJ36" i="51"/>
  <c r="AK36" i="51" s="1"/>
  <c r="AV40" i="51"/>
  <c r="BC40" i="51" s="1"/>
  <c r="N40" i="51"/>
  <c r="O46" i="51"/>
  <c r="N56" i="51"/>
  <c r="AV56" i="51"/>
  <c r="BC56" i="51" s="1"/>
  <c r="O56" i="51"/>
  <c r="AT61" i="51"/>
  <c r="BB61" i="51" s="1"/>
  <c r="BD61" i="51" s="1"/>
  <c r="C60" i="47" s="1"/>
  <c r="E60" i="47" s="1"/>
  <c r="O61" i="51"/>
  <c r="L61" i="51"/>
  <c r="L69" i="51"/>
  <c r="AT69" i="51"/>
  <c r="BB69" i="51" s="1"/>
  <c r="O69" i="51"/>
  <c r="AT42" i="51"/>
  <c r="BB42" i="51" s="1"/>
  <c r="BD42" i="51" s="1"/>
  <c r="C41" i="47" s="1"/>
  <c r="E41" i="47" s="1"/>
  <c r="AF16" i="51"/>
  <c r="AF121" i="51" s="1"/>
  <c r="AV22" i="51"/>
  <c r="BC22" i="51" s="1"/>
  <c r="BD22" i="51" s="1"/>
  <c r="C21" i="47" s="1"/>
  <c r="E21" i="47" s="1"/>
  <c r="N24" i="51"/>
  <c r="AT24" i="51"/>
  <c r="BB24" i="51" s="1"/>
  <c r="Z26" i="51"/>
  <c r="AV41" i="51"/>
  <c r="BC41" i="51" s="1"/>
  <c r="N41" i="51"/>
  <c r="AV44" i="51"/>
  <c r="BC44" i="51" s="1"/>
  <c r="AV70" i="51"/>
  <c r="BC70" i="51" s="1"/>
  <c r="O70" i="51"/>
  <c r="N70" i="51"/>
  <c r="K10" i="51"/>
  <c r="Z24" i="51"/>
  <c r="N26" i="51"/>
  <c r="AT26" i="51"/>
  <c r="BB26" i="51" s="1"/>
  <c r="BD26" i="51" s="1"/>
  <c r="C25" i="47" s="1"/>
  <c r="E25" i="47" s="1"/>
  <c r="AT27" i="51"/>
  <c r="BB27" i="51" s="1"/>
  <c r="O31" i="51"/>
  <c r="P31" i="51" s="1"/>
  <c r="AT33" i="51"/>
  <c r="BB33" i="51" s="1"/>
  <c r="AC44" i="51"/>
  <c r="Z44" i="51"/>
  <c r="AJ10" i="51"/>
  <c r="AB23" i="51"/>
  <c r="N28" i="51"/>
  <c r="AV32" i="51"/>
  <c r="BC32" i="51" s="1"/>
  <c r="Z43" i="51"/>
  <c r="AC43" i="51"/>
  <c r="L45" i="51"/>
  <c r="AT45" i="51"/>
  <c r="BB45" i="51" s="1"/>
  <c r="BD45" i="51" s="1"/>
  <c r="C44" i="47" s="1"/>
  <c r="E44" i="47" s="1"/>
  <c r="O45" i="51"/>
  <c r="O48" i="51"/>
  <c r="L65" i="51"/>
  <c r="K72" i="51"/>
  <c r="O65" i="51"/>
  <c r="P65" i="51" s="1"/>
  <c r="AT65" i="51"/>
  <c r="BB65" i="51" s="1"/>
  <c r="O11" i="51"/>
  <c r="Y16" i="51"/>
  <c r="K60" i="51"/>
  <c r="AF60" i="51"/>
  <c r="AC23" i="51"/>
  <c r="O25" i="51"/>
  <c r="O27" i="51"/>
  <c r="P27" i="51" s="1"/>
  <c r="AV27" i="51"/>
  <c r="BC27" i="51" s="1"/>
  <c r="O28" i="51"/>
  <c r="L30" i="51"/>
  <c r="AC32" i="51"/>
  <c r="N37" i="51"/>
  <c r="AV38" i="51"/>
  <c r="BC38" i="51" s="1"/>
  <c r="BD38" i="51" s="1"/>
  <c r="C37" i="47" s="1"/>
  <c r="E37" i="47" s="1"/>
  <c r="O39" i="51"/>
  <c r="AC46" i="51"/>
  <c r="Z46" i="51"/>
  <c r="N54" i="51"/>
  <c r="AV54" i="51"/>
  <c r="BC54" i="51" s="1"/>
  <c r="O54" i="51"/>
  <c r="Z57" i="51"/>
  <c r="AC57" i="51"/>
  <c r="AB59" i="51"/>
  <c r="AC59" i="51"/>
  <c r="AF95" i="51"/>
  <c r="AG95" i="51" s="1"/>
  <c r="AG72" i="51"/>
  <c r="AJ8" i="51"/>
  <c r="AT28" i="51"/>
  <c r="BB28" i="51" s="1"/>
  <c r="BD28" i="51" s="1"/>
  <c r="C27" i="47" s="1"/>
  <c r="E27" i="47" s="1"/>
  <c r="Z37" i="51"/>
  <c r="N55" i="51"/>
  <c r="AV55" i="51"/>
  <c r="BC55" i="51" s="1"/>
  <c r="O55" i="51"/>
  <c r="P55" i="51" s="1"/>
  <c r="AI62" i="51"/>
  <c r="AJ94" i="51"/>
  <c r="AK74" i="51"/>
  <c r="O8" i="51"/>
  <c r="O10" i="51" s="1"/>
  <c r="W16" i="51"/>
  <c r="N25" i="51"/>
  <c r="Z36" i="51"/>
  <c r="O32" i="51"/>
  <c r="O37" i="51"/>
  <c r="AC39" i="51"/>
  <c r="AT39" i="51"/>
  <c r="BB39" i="51" s="1"/>
  <c r="AT46" i="51"/>
  <c r="BB46" i="51" s="1"/>
  <c r="AC50" i="51"/>
  <c r="AT50" i="51"/>
  <c r="BB50" i="51" s="1"/>
  <c r="BD50" i="51" s="1"/>
  <c r="C49" i="47" s="1"/>
  <c r="E49" i="47" s="1"/>
  <c r="Z50" i="51"/>
  <c r="Y60" i="51"/>
  <c r="AT20" i="51"/>
  <c r="BB20" i="51" s="1"/>
  <c r="BD20" i="51" s="1"/>
  <c r="C19" i="47" s="1"/>
  <c r="L51" i="51"/>
  <c r="AT51" i="51"/>
  <c r="BB51" i="51" s="1"/>
  <c r="BD51" i="51" s="1"/>
  <c r="C50" i="47" s="1"/>
  <c r="E50" i="47" s="1"/>
  <c r="O51" i="51"/>
  <c r="AV59" i="51"/>
  <c r="BC59" i="51" s="1"/>
  <c r="N59" i="51"/>
  <c r="AT41" i="51"/>
  <c r="BB41" i="51" s="1"/>
  <c r="L41" i="51"/>
  <c r="O41" i="51"/>
  <c r="AC49" i="51"/>
  <c r="O75" i="51"/>
  <c r="Z76" i="51"/>
  <c r="AC76" i="51"/>
  <c r="O43" i="51"/>
  <c r="P43" i="51" s="1"/>
  <c r="O44" i="51"/>
  <c r="AT44" i="51"/>
  <c r="BB44" i="51" s="1"/>
  <c r="AC48" i="51"/>
  <c r="O52" i="51"/>
  <c r="AT52" i="51"/>
  <c r="BB52" i="51" s="1"/>
  <c r="AC53" i="51"/>
  <c r="AT53" i="51"/>
  <c r="BB53" i="51" s="1"/>
  <c r="AC54" i="51"/>
  <c r="AT54" i="51"/>
  <c r="BB54" i="51" s="1"/>
  <c r="AC55" i="51"/>
  <c r="AT55" i="51"/>
  <c r="BB55" i="51" s="1"/>
  <c r="AC56" i="51"/>
  <c r="AT43" i="51"/>
  <c r="BB43" i="51" s="1"/>
  <c r="AT58" i="51"/>
  <c r="BB58" i="51" s="1"/>
  <c r="V117" i="51"/>
  <c r="W62" i="51"/>
  <c r="Z71" i="51"/>
  <c r="AC71" i="51"/>
  <c r="AJ72" i="51"/>
  <c r="M94" i="51"/>
  <c r="N74" i="51"/>
  <c r="AT77" i="51"/>
  <c r="BB77" i="51" s="1"/>
  <c r="AO119" i="51"/>
  <c r="Z82" i="51"/>
  <c r="AC82" i="51"/>
  <c r="AV67" i="51"/>
  <c r="BC67" i="51" s="1"/>
  <c r="V121" i="51"/>
  <c r="W72" i="51"/>
  <c r="Z80" i="51"/>
  <c r="AC80" i="51"/>
  <c r="Z81" i="51"/>
  <c r="AT81" i="51"/>
  <c r="BB81" i="51" s="1"/>
  <c r="AC81" i="51"/>
  <c r="AC45" i="51"/>
  <c r="O49" i="51"/>
  <c r="P49" i="51" s="1"/>
  <c r="AT49" i="51"/>
  <c r="BB49" i="51" s="1"/>
  <c r="N67" i="51"/>
  <c r="AB68" i="51"/>
  <c r="AC68" i="51"/>
  <c r="AT68" i="51"/>
  <c r="BB68" i="51" s="1"/>
  <c r="AC74" i="51"/>
  <c r="AV74" i="51"/>
  <c r="BC74" i="51" s="1"/>
  <c r="O77" i="51"/>
  <c r="P77" i="51" s="1"/>
  <c r="AT78" i="51"/>
  <c r="BB78" i="51" s="1"/>
  <c r="BD78" i="51" s="1"/>
  <c r="C77" i="47" s="1"/>
  <c r="E77" i="47" s="1"/>
  <c r="L78" i="51"/>
  <c r="O78" i="51"/>
  <c r="L79" i="51"/>
  <c r="AT79" i="51"/>
  <c r="BB79" i="51" s="1"/>
  <c r="O79" i="51"/>
  <c r="AT80" i="51"/>
  <c r="BB80" i="51" s="1"/>
  <c r="AC85" i="51"/>
  <c r="AC52" i="51"/>
  <c r="AC58" i="51"/>
  <c r="Y72" i="51"/>
  <c r="AC65" i="51"/>
  <c r="AC66" i="51"/>
  <c r="AV68" i="51"/>
  <c r="N68" i="51"/>
  <c r="N71" i="51"/>
  <c r="AV71" i="51"/>
  <c r="BC71" i="51" s="1"/>
  <c r="N79" i="51"/>
  <c r="AV79" i="51"/>
  <c r="BC79" i="51" s="1"/>
  <c r="AT82" i="51"/>
  <c r="BB82" i="51" s="1"/>
  <c r="L82" i="51"/>
  <c r="O82" i="51"/>
  <c r="L85" i="51"/>
  <c r="AT85" i="51"/>
  <c r="BB85" i="51" s="1"/>
  <c r="BD85" i="51" s="1"/>
  <c r="C84" i="47" s="1"/>
  <c r="E84" i="47" s="1"/>
  <c r="O85" i="51"/>
  <c r="Z52" i="51"/>
  <c r="Z65" i="51"/>
  <c r="O68" i="51"/>
  <c r="P68" i="51" s="1"/>
  <c r="O71" i="51"/>
  <c r="P71" i="51" s="1"/>
  <c r="M72" i="51"/>
  <c r="AB75" i="51"/>
  <c r="AC75" i="51"/>
  <c r="N80" i="51"/>
  <c r="AV80" i="51"/>
  <c r="BC80" i="51" s="1"/>
  <c r="BD80" i="51" s="1"/>
  <c r="C79" i="47" s="1"/>
  <c r="E79" i="47" s="1"/>
  <c r="O80" i="51"/>
  <c r="N82" i="51"/>
  <c r="AV82" i="51"/>
  <c r="O59" i="51"/>
  <c r="AT66" i="51"/>
  <c r="BB66" i="51" s="1"/>
  <c r="BD66" i="51" s="1"/>
  <c r="C65" i="47" s="1"/>
  <c r="E65" i="47" s="1"/>
  <c r="AA72" i="51"/>
  <c r="Y94" i="51"/>
  <c r="Z74" i="51"/>
  <c r="N77" i="51"/>
  <c r="AV77" i="51"/>
  <c r="BC77" i="51" s="1"/>
  <c r="Z84" i="51"/>
  <c r="AC84" i="51"/>
  <c r="AT84" i="51"/>
  <c r="BB84" i="51" s="1"/>
  <c r="AT59" i="51"/>
  <c r="BB59" i="51" s="1"/>
  <c r="AT70" i="51"/>
  <c r="BB70" i="51" s="1"/>
  <c r="BD70" i="51" s="1"/>
  <c r="C69" i="47" s="1"/>
  <c r="E69" i="47" s="1"/>
  <c r="L76" i="51"/>
  <c r="O76" i="51"/>
  <c r="P76" i="51" s="1"/>
  <c r="AT76" i="51"/>
  <c r="BB76" i="51" s="1"/>
  <c r="V119" i="51"/>
  <c r="AI61" i="51"/>
  <c r="AV76" i="51"/>
  <c r="Z77" i="51"/>
  <c r="AC77" i="51"/>
  <c r="AC78" i="51"/>
  <c r="AC88" i="51"/>
  <c r="AB88" i="51"/>
  <c r="AC86" i="51"/>
  <c r="Z86" i="51"/>
  <c r="O91" i="51"/>
  <c r="P91" i="51" s="1"/>
  <c r="Z92" i="51"/>
  <c r="AH95" i="51"/>
  <c r="AI95" i="51" s="1"/>
  <c r="K94" i="51"/>
  <c r="AT74" i="51"/>
  <c r="BB74" i="51" s="1"/>
  <c r="AT92" i="51"/>
  <c r="BB92" i="51" s="1"/>
  <c r="AF119" i="51"/>
  <c r="AX104" i="51"/>
  <c r="AV86" i="51"/>
  <c r="O89" i="51"/>
  <c r="P89" i="51" s="1"/>
  <c r="L89" i="51"/>
  <c r="AT89" i="51"/>
  <c r="BB89" i="51" s="1"/>
  <c r="AC90" i="51"/>
  <c r="Z90" i="51"/>
  <c r="AT90" i="51"/>
  <c r="BB90" i="51" s="1"/>
  <c r="Z99" i="51"/>
  <c r="AT110" i="51"/>
  <c r="Z98" i="51"/>
  <c r="Z97" i="51"/>
  <c r="AC110" i="51"/>
  <c r="AD92" i="51" s="1"/>
  <c r="AT83" i="51"/>
  <c r="BB83" i="51" s="1"/>
  <c r="L90" i="51"/>
  <c r="AV90" i="51"/>
  <c r="BC90" i="51" s="1"/>
  <c r="AC91" i="51"/>
  <c r="AK98" i="51"/>
  <c r="AK93" i="51"/>
  <c r="AT105" i="51"/>
  <c r="AC105" i="51"/>
  <c r="AW97" i="51"/>
  <c r="W94" i="51"/>
  <c r="AG94" i="51"/>
  <c r="AT88" i="51"/>
  <c r="BB88" i="51" s="1"/>
  <c r="AV89" i="51"/>
  <c r="AT93" i="51"/>
  <c r="BB93" i="51" s="1"/>
  <c r="O106" i="51"/>
  <c r="L92" i="51"/>
  <c r="AT87" i="51"/>
  <c r="BB87" i="51" s="1"/>
  <c r="BD87" i="51" s="1"/>
  <c r="C86" i="47" s="1"/>
  <c r="E86" i="47" s="1"/>
  <c r="AV88" i="51"/>
  <c r="BC88" i="51" s="1"/>
  <c r="BD88" i="51" s="1"/>
  <c r="C87" i="47" s="1"/>
  <c r="E87" i="47" s="1"/>
  <c r="AT91" i="51"/>
  <c r="BB91" i="51" s="1"/>
  <c r="AV93" i="51"/>
  <c r="BC93" i="51" s="1"/>
  <c r="W98" i="51"/>
  <c r="O104" i="51"/>
  <c r="W59" i="50"/>
  <c r="W39" i="50"/>
  <c r="W86" i="50"/>
  <c r="V111" i="50"/>
  <c r="W36" i="50"/>
  <c r="W51" i="50"/>
  <c r="W70" i="50"/>
  <c r="W90" i="50"/>
  <c r="W48" i="50"/>
  <c r="U72" i="50"/>
  <c r="W75" i="50"/>
  <c r="W106" i="50"/>
  <c r="W43" i="50"/>
  <c r="W60" i="50"/>
  <c r="W100" i="50"/>
  <c r="V22" i="50"/>
  <c r="W22" i="50" s="1"/>
  <c r="V38" i="50"/>
  <c r="W38" i="50" s="1"/>
  <c r="V46" i="50"/>
  <c r="W46" i="50" s="1"/>
  <c r="S83" i="50"/>
  <c r="S87" i="50"/>
  <c r="S95" i="50"/>
  <c r="U101" i="50"/>
  <c r="R113" i="50"/>
  <c r="V26" i="50"/>
  <c r="W26" i="50" s="1"/>
  <c r="V30" i="50"/>
  <c r="W30" i="50" s="1"/>
  <c r="V34" i="50"/>
  <c r="W34" i="50" s="1"/>
  <c r="V42" i="50"/>
  <c r="W42" i="50" s="1"/>
  <c r="V50" i="50"/>
  <c r="W50" i="50" s="1"/>
  <c r="V54" i="50"/>
  <c r="W54" i="50" s="1"/>
  <c r="V58" i="50"/>
  <c r="W58" i="50" s="1"/>
  <c r="V62" i="50"/>
  <c r="V117" i="50" s="1"/>
  <c r="BF144" i="50" s="1"/>
  <c r="V68" i="50"/>
  <c r="W68" i="50" s="1"/>
  <c r="V77" i="50"/>
  <c r="W77" i="50" s="1"/>
  <c r="V85" i="50"/>
  <c r="W85" i="50" s="1"/>
  <c r="V89" i="50"/>
  <c r="W89" i="50" s="1"/>
  <c r="V93" i="50"/>
  <c r="W93" i="50" s="1"/>
  <c r="V21" i="50"/>
  <c r="W21" i="50" s="1"/>
  <c r="V25" i="50"/>
  <c r="W25" i="50" s="1"/>
  <c r="V29" i="50"/>
  <c r="W29" i="50" s="1"/>
  <c r="V33" i="50"/>
  <c r="W33" i="50" s="1"/>
  <c r="V37" i="50"/>
  <c r="W37" i="50" s="1"/>
  <c r="V41" i="50"/>
  <c r="W41" i="50" s="1"/>
  <c r="V45" i="50"/>
  <c r="W45" i="50" s="1"/>
  <c r="V49" i="50"/>
  <c r="W49" i="50" s="1"/>
  <c r="V53" i="50"/>
  <c r="W53" i="50" s="1"/>
  <c r="V57" i="50"/>
  <c r="W57" i="50" s="1"/>
  <c r="V61" i="50"/>
  <c r="W61" i="50" s="1"/>
  <c r="V67" i="50"/>
  <c r="W67" i="50" s="1"/>
  <c r="V71" i="50"/>
  <c r="W71" i="50" s="1"/>
  <c r="V76" i="50"/>
  <c r="W76" i="50" s="1"/>
  <c r="V80" i="50"/>
  <c r="W80" i="50" s="1"/>
  <c r="V84" i="50"/>
  <c r="W84" i="50" s="1"/>
  <c r="V88" i="50"/>
  <c r="W88" i="50" s="1"/>
  <c r="V92" i="50"/>
  <c r="W92" i="50" s="1"/>
  <c r="V97" i="50"/>
  <c r="W97" i="50" s="1"/>
  <c r="V101" i="50"/>
  <c r="V115" i="50" s="1"/>
  <c r="BF136" i="50" s="1"/>
  <c r="T113" i="50"/>
  <c r="AV113" i="50" s="1"/>
  <c r="U16" i="50"/>
  <c r="U23" i="50"/>
  <c r="U27" i="50"/>
  <c r="U31" i="50"/>
  <c r="U35" i="50"/>
  <c r="U39" i="50"/>
  <c r="U43" i="50"/>
  <c r="U47" i="50"/>
  <c r="U51" i="50"/>
  <c r="U55" i="50"/>
  <c r="U59" i="50"/>
  <c r="S62" i="50"/>
  <c r="U65" i="50"/>
  <c r="S68" i="50"/>
  <c r="U69" i="50"/>
  <c r="U74" i="50"/>
  <c r="U78" i="50"/>
  <c r="U82" i="50"/>
  <c r="U86" i="50"/>
  <c r="U90" i="50"/>
  <c r="U94" i="50"/>
  <c r="U99" i="50"/>
  <c r="V65" i="50"/>
  <c r="W65" i="50" s="1"/>
  <c r="P97" i="50"/>
  <c r="L94" i="50"/>
  <c r="L16" i="50"/>
  <c r="O16" i="50"/>
  <c r="P16" i="50" s="1"/>
  <c r="N16" i="50"/>
  <c r="L30" i="50"/>
  <c r="N43" i="50"/>
  <c r="N65" i="50"/>
  <c r="L93" i="50"/>
  <c r="L98" i="50"/>
  <c r="L104" i="50"/>
  <c r="O23" i="50"/>
  <c r="P23" i="50" s="1"/>
  <c r="O27" i="50"/>
  <c r="P27" i="50" s="1"/>
  <c r="O31" i="50"/>
  <c r="O35" i="50"/>
  <c r="P35" i="50" s="1"/>
  <c r="O39" i="50"/>
  <c r="O47" i="50"/>
  <c r="P47" i="50" s="1"/>
  <c r="O51" i="50"/>
  <c r="O59" i="50"/>
  <c r="O74" i="50"/>
  <c r="P74" i="50" s="1"/>
  <c r="L38" i="50"/>
  <c r="L68" i="50"/>
  <c r="L81" i="50"/>
  <c r="L33" i="50"/>
  <c r="L37" i="50"/>
  <c r="L41" i="50"/>
  <c r="L45" i="50"/>
  <c r="L49" i="50"/>
  <c r="L53" i="50"/>
  <c r="L57" i="50"/>
  <c r="L61" i="50"/>
  <c r="L97" i="50"/>
  <c r="L101" i="50"/>
  <c r="K113" i="50"/>
  <c r="K72" i="50"/>
  <c r="L34" i="50"/>
  <c r="L54" i="50"/>
  <c r="L77" i="50"/>
  <c r="L89" i="50"/>
  <c r="O22" i="50"/>
  <c r="O26" i="50"/>
  <c r="P26" i="50" s="1"/>
  <c r="O42" i="50"/>
  <c r="O46" i="50"/>
  <c r="O50" i="50"/>
  <c r="P50" i="50" s="1"/>
  <c r="O58" i="50"/>
  <c r="P58" i="50" s="1"/>
  <c r="O62" i="50"/>
  <c r="O85" i="50"/>
  <c r="P85" i="50" s="1"/>
  <c r="N25" i="50"/>
  <c r="N29" i="50"/>
  <c r="O10" i="50"/>
  <c r="O101" i="50"/>
  <c r="E19" i="47" l="1"/>
  <c r="AD39" i="51"/>
  <c r="AY55" i="50"/>
  <c r="AU55" i="50"/>
  <c r="AY48" i="50"/>
  <c r="AU48" i="50"/>
  <c r="AY41" i="50"/>
  <c r="AU41" i="50"/>
  <c r="AY37" i="50"/>
  <c r="AU37" i="50"/>
  <c r="AY34" i="50"/>
  <c r="AU34" i="50"/>
  <c r="AY30" i="50"/>
  <c r="AU30" i="50"/>
  <c r="AY27" i="50"/>
  <c r="AU27" i="50"/>
  <c r="AY97" i="50"/>
  <c r="AU97" i="50"/>
  <c r="AY75" i="50"/>
  <c r="AU75" i="50"/>
  <c r="AY54" i="50"/>
  <c r="AW54" i="50"/>
  <c r="AY22" i="50"/>
  <c r="AW22" i="50"/>
  <c r="AY59" i="50"/>
  <c r="AW59" i="50"/>
  <c r="AY82" i="50"/>
  <c r="AU82" i="50"/>
  <c r="AY78" i="50"/>
  <c r="AU78" i="50"/>
  <c r="AW21" i="50"/>
  <c r="AW30" i="50"/>
  <c r="AW37" i="50"/>
  <c r="AW41" i="50"/>
  <c r="AW52" i="50"/>
  <c r="AW56" i="50"/>
  <c r="AW67" i="50"/>
  <c r="AW70" i="50"/>
  <c r="AW78" i="50"/>
  <c r="AW82" i="50"/>
  <c r="AW84" i="50"/>
  <c r="AW85" i="50"/>
  <c r="AW86" i="50"/>
  <c r="AW88" i="50"/>
  <c r="AW90" i="50"/>
  <c r="AW92" i="50"/>
  <c r="AW93" i="50"/>
  <c r="AW97" i="50"/>
  <c r="AW98" i="50"/>
  <c r="AW99" i="50"/>
  <c r="AW81" i="50"/>
  <c r="AY70" i="50"/>
  <c r="AU70" i="50"/>
  <c r="AW57" i="50"/>
  <c r="AW53" i="50"/>
  <c r="AW50" i="50"/>
  <c r="AW43" i="50"/>
  <c r="AW25" i="50"/>
  <c r="AY77" i="50"/>
  <c r="AU77" i="50"/>
  <c r="AY39" i="50"/>
  <c r="AU39" i="50"/>
  <c r="AY32" i="50"/>
  <c r="AU32" i="50"/>
  <c r="AY21" i="50"/>
  <c r="AU21" i="50"/>
  <c r="AY28" i="50"/>
  <c r="AU28" i="50"/>
  <c r="AY80" i="50"/>
  <c r="AU80" i="50"/>
  <c r="AY76" i="50"/>
  <c r="AU76" i="50"/>
  <c r="AY56" i="50"/>
  <c r="AU56" i="50"/>
  <c r="AY38" i="50"/>
  <c r="AU38" i="50"/>
  <c r="AY31" i="50"/>
  <c r="AU31" i="50"/>
  <c r="AY24" i="50"/>
  <c r="AU24" i="50"/>
  <c r="AW79" i="50"/>
  <c r="AW66" i="50"/>
  <c r="AW35" i="50"/>
  <c r="AW20" i="50"/>
  <c r="AY20" i="50"/>
  <c r="AU20" i="50"/>
  <c r="AW69" i="50"/>
  <c r="AW74" i="50"/>
  <c r="P54" i="50"/>
  <c r="AW46" i="50"/>
  <c r="AW42" i="50"/>
  <c r="AW38" i="50"/>
  <c r="AU98" i="50"/>
  <c r="AY98" i="50"/>
  <c r="AW89" i="50"/>
  <c r="AW49" i="50"/>
  <c r="P38" i="50"/>
  <c r="AW83" i="50"/>
  <c r="AW77" i="50"/>
  <c r="AW71" i="50"/>
  <c r="AY45" i="50"/>
  <c r="AW45" i="50"/>
  <c r="AW34" i="50"/>
  <c r="AT111" i="50"/>
  <c r="AU45" i="50"/>
  <c r="AU59" i="50"/>
  <c r="AU93" i="50"/>
  <c r="AW80" i="50"/>
  <c r="AW76" i="50"/>
  <c r="AU83" i="50"/>
  <c r="AW101" i="50"/>
  <c r="AW91" i="50"/>
  <c r="P20" i="51"/>
  <c r="AW68" i="50"/>
  <c r="AU81" i="50"/>
  <c r="AW48" i="50"/>
  <c r="AW24" i="50"/>
  <c r="AY52" i="50"/>
  <c r="AU52" i="50"/>
  <c r="AW55" i="50"/>
  <c r="AU90" i="50"/>
  <c r="AU86" i="50"/>
  <c r="AW32" i="50"/>
  <c r="AW28" i="50"/>
  <c r="AW65" i="50"/>
  <c r="AW39" i="50"/>
  <c r="AW75" i="50"/>
  <c r="AW31" i="50"/>
  <c r="AW27" i="50"/>
  <c r="AW23" i="50"/>
  <c r="AW87" i="50"/>
  <c r="BD58" i="51"/>
  <c r="C57" i="47" s="1"/>
  <c r="E57" i="47" s="1"/>
  <c r="BD69" i="51"/>
  <c r="C68" i="47" s="1"/>
  <c r="E68" i="47" s="1"/>
  <c r="BD54" i="51"/>
  <c r="C53" i="47" s="1"/>
  <c r="E53" i="47" s="1"/>
  <c r="BD91" i="51"/>
  <c r="C90" i="47" s="1"/>
  <c r="E90" i="47" s="1"/>
  <c r="AY105" i="50"/>
  <c r="AY71" i="50"/>
  <c r="AY110" i="50"/>
  <c r="AY83" i="50"/>
  <c r="AZ83" i="50" s="1"/>
  <c r="BD41" i="51"/>
  <c r="C40" i="47" s="1"/>
  <c r="E40" i="47" s="1"/>
  <c r="BD27" i="51"/>
  <c r="C26" i="47" s="1"/>
  <c r="E26" i="47" s="1"/>
  <c r="AW66" i="51"/>
  <c r="BD84" i="51"/>
  <c r="C83" i="47" s="1"/>
  <c r="E83" i="47" s="1"/>
  <c r="BD55" i="51"/>
  <c r="C54" i="47" s="1"/>
  <c r="E54" i="47" s="1"/>
  <c r="AW92" i="51"/>
  <c r="AW91" i="51"/>
  <c r="AY46" i="50"/>
  <c r="AZ46" i="50" s="1"/>
  <c r="AY68" i="50"/>
  <c r="AZ68" i="50" s="1"/>
  <c r="AY23" i="50"/>
  <c r="AZ23" i="50" s="1"/>
  <c r="AY87" i="50"/>
  <c r="AZ87" i="50" s="1"/>
  <c r="AW81" i="51"/>
  <c r="BD81" i="51"/>
  <c r="C80" i="47" s="1"/>
  <c r="E80" i="47" s="1"/>
  <c r="BD33" i="51"/>
  <c r="C32" i="47" s="1"/>
  <c r="E32" i="47" s="1"/>
  <c r="BD32" i="51"/>
  <c r="C31" i="47" s="1"/>
  <c r="E31" i="47" s="1"/>
  <c r="AX106" i="51"/>
  <c r="BD74" i="51"/>
  <c r="C73" i="47" s="1"/>
  <c r="AX23" i="51"/>
  <c r="AX75" i="51"/>
  <c r="BD53" i="51"/>
  <c r="C52" i="47" s="1"/>
  <c r="E52" i="47" s="1"/>
  <c r="AA119" i="51"/>
  <c r="AD57" i="51"/>
  <c r="BD43" i="51"/>
  <c r="C42" i="47" s="1"/>
  <c r="E42" i="47" s="1"/>
  <c r="BD52" i="51"/>
  <c r="C51" i="47" s="1"/>
  <c r="E51" i="47" s="1"/>
  <c r="AY79" i="50"/>
  <c r="AZ79" i="50" s="1"/>
  <c r="O94" i="50"/>
  <c r="AY12" i="50"/>
  <c r="AY69" i="50"/>
  <c r="AZ69" i="50" s="1"/>
  <c r="AY42" i="50"/>
  <c r="AZ42" i="50" s="1"/>
  <c r="AY35" i="50"/>
  <c r="AZ35" i="50" s="1"/>
  <c r="AY43" i="50"/>
  <c r="AZ43" i="50" s="1"/>
  <c r="AY53" i="50"/>
  <c r="AZ53" i="50" s="1"/>
  <c r="V72" i="50"/>
  <c r="V121" i="50" s="1"/>
  <c r="BF160" i="50" s="1"/>
  <c r="P104" i="50"/>
  <c r="P32" i="50"/>
  <c r="S72" i="50"/>
  <c r="AV72" i="50"/>
  <c r="AW72" i="50" s="1"/>
  <c r="P93" i="50"/>
  <c r="P98" i="50"/>
  <c r="BD56" i="51"/>
  <c r="C55" i="47" s="1"/>
  <c r="E55" i="47" s="1"/>
  <c r="AD88" i="51"/>
  <c r="BD44" i="51"/>
  <c r="C43" i="47" s="1"/>
  <c r="E43" i="47" s="1"/>
  <c r="P41" i="51"/>
  <c r="P37" i="51"/>
  <c r="P28" i="51"/>
  <c r="BD24" i="51"/>
  <c r="C23" i="47" s="1"/>
  <c r="E23" i="47" s="1"/>
  <c r="P53" i="51"/>
  <c r="AT10" i="51"/>
  <c r="BB10" i="51" s="1"/>
  <c r="P87" i="51"/>
  <c r="P74" i="51"/>
  <c r="BD93" i="51"/>
  <c r="C92" i="47" s="1"/>
  <c r="E92" i="47" s="1"/>
  <c r="AH121" i="51"/>
  <c r="P80" i="51"/>
  <c r="BD79" i="51"/>
  <c r="C78" i="47" s="1"/>
  <c r="E78" i="47" s="1"/>
  <c r="P78" i="51"/>
  <c r="AD80" i="51"/>
  <c r="P44" i="51"/>
  <c r="P32" i="51"/>
  <c r="P70" i="51"/>
  <c r="P61" i="51"/>
  <c r="AX11" i="51"/>
  <c r="AW48" i="51"/>
  <c r="BD11" i="51"/>
  <c r="C10" i="47" s="1"/>
  <c r="E10" i="47" s="1"/>
  <c r="P86" i="51"/>
  <c r="AX35" i="51"/>
  <c r="BB35" i="51"/>
  <c r="BD35" i="51" s="1"/>
  <c r="C34" i="47" s="1"/>
  <c r="E34" i="47" s="1"/>
  <c r="P99" i="51"/>
  <c r="P22" i="51"/>
  <c r="AW47" i="51"/>
  <c r="BC47" i="51"/>
  <c r="BD47" i="51" s="1"/>
  <c r="C46" i="47" s="1"/>
  <c r="E46" i="47" s="1"/>
  <c r="AW83" i="51"/>
  <c r="P88" i="51"/>
  <c r="AW46" i="51"/>
  <c r="BC46" i="51"/>
  <c r="BD46" i="51" s="1"/>
  <c r="C45" i="47" s="1"/>
  <c r="E45" i="47" s="1"/>
  <c r="AW37" i="51"/>
  <c r="BC37" i="51"/>
  <c r="BD37" i="51" s="1"/>
  <c r="C36" i="47" s="1"/>
  <c r="E36" i="47" s="1"/>
  <c r="AU25" i="51"/>
  <c r="BB110" i="51"/>
  <c r="AW86" i="51"/>
  <c r="BC86" i="51"/>
  <c r="BD86" i="51" s="1"/>
  <c r="C85" i="47" s="1"/>
  <c r="E85" i="47" s="1"/>
  <c r="BD59" i="51"/>
  <c r="C58" i="47" s="1"/>
  <c r="E58" i="47" s="1"/>
  <c r="P85" i="51"/>
  <c r="AD52" i="51"/>
  <c r="BD49" i="51"/>
  <c r="C48" i="47" s="1"/>
  <c r="E48" i="47" s="1"/>
  <c r="BD77" i="51"/>
  <c r="C76" i="47" s="1"/>
  <c r="E76" i="47" s="1"/>
  <c r="AD76" i="51"/>
  <c r="P39" i="51"/>
  <c r="P25" i="51"/>
  <c r="AD41" i="51"/>
  <c r="P56" i="51"/>
  <c r="AV10" i="51"/>
  <c r="BC8" i="51"/>
  <c r="BD8" i="51" s="1"/>
  <c r="C7" i="47" s="1"/>
  <c r="E7" i="47" s="1"/>
  <c r="P47" i="51"/>
  <c r="P36" i="51"/>
  <c r="AW50" i="51"/>
  <c r="BC110" i="51"/>
  <c r="AW24" i="51"/>
  <c r="P50" i="51"/>
  <c r="AW87" i="51"/>
  <c r="P66" i="51"/>
  <c r="AX109" i="51"/>
  <c r="BC109" i="51"/>
  <c r="BD109" i="51" s="1"/>
  <c r="C108" i="47" s="1"/>
  <c r="E108" i="47" s="1"/>
  <c r="BD71" i="51"/>
  <c r="C70" i="47" s="1"/>
  <c r="E70" i="47" s="1"/>
  <c r="P93" i="51"/>
  <c r="BD65" i="51"/>
  <c r="C64" i="47" s="1"/>
  <c r="BD29" i="51"/>
  <c r="C28" i="47" s="1"/>
  <c r="E28" i="47" s="1"/>
  <c r="AW89" i="51"/>
  <c r="BC89" i="51"/>
  <c r="BD89" i="51" s="1"/>
  <c r="C88" i="47" s="1"/>
  <c r="E88" i="47" s="1"/>
  <c r="BD90" i="51"/>
  <c r="C89" i="47" s="1"/>
  <c r="E89" i="47" s="1"/>
  <c r="P48" i="51"/>
  <c r="P29" i="51"/>
  <c r="AW76" i="51"/>
  <c r="BC76" i="51"/>
  <c r="BD76" i="51" s="1"/>
  <c r="C75" i="47" s="1"/>
  <c r="E75" i="47" s="1"/>
  <c r="P75" i="51"/>
  <c r="P51" i="51"/>
  <c r="P69" i="51"/>
  <c r="P57" i="51"/>
  <c r="BD67" i="51"/>
  <c r="C66" i="47" s="1"/>
  <c r="E66" i="47" s="1"/>
  <c r="P83" i="51"/>
  <c r="AX34" i="51"/>
  <c r="BB34" i="51"/>
  <c r="BD34" i="51" s="1"/>
  <c r="C33" i="47" s="1"/>
  <c r="E33" i="47" s="1"/>
  <c r="P33" i="51"/>
  <c r="P24" i="51"/>
  <c r="BD106" i="51"/>
  <c r="C105" i="47" s="1"/>
  <c r="E105" i="47" s="1"/>
  <c r="BD83" i="51"/>
  <c r="C82" i="47" s="1"/>
  <c r="E82" i="47" s="1"/>
  <c r="BD92" i="51"/>
  <c r="C91" i="47" s="1"/>
  <c r="E91" i="47" s="1"/>
  <c r="P59" i="51"/>
  <c r="P82" i="51"/>
  <c r="AW68" i="51"/>
  <c r="BC68" i="51"/>
  <c r="BD68" i="51" s="1"/>
  <c r="C67" i="47" s="1"/>
  <c r="E67" i="47" s="1"/>
  <c r="P79" i="51"/>
  <c r="AU56" i="51"/>
  <c r="P52" i="51"/>
  <c r="P54" i="51"/>
  <c r="P45" i="51"/>
  <c r="P46" i="51"/>
  <c r="P58" i="51"/>
  <c r="BD40" i="51"/>
  <c r="C39" i="47" s="1"/>
  <c r="E39" i="47" s="1"/>
  <c r="AW21" i="51"/>
  <c r="BC21" i="51"/>
  <c r="BD21" i="51" s="1"/>
  <c r="C20" i="47" s="1"/>
  <c r="AX48" i="51"/>
  <c r="BB48" i="51"/>
  <c r="BD48" i="51" s="1"/>
  <c r="C47" i="47" s="1"/>
  <c r="E47" i="47" s="1"/>
  <c r="AW82" i="51"/>
  <c r="BC82" i="51"/>
  <c r="BD82" i="51" s="1"/>
  <c r="C81" i="47" s="1"/>
  <c r="E81" i="47" s="1"/>
  <c r="AX30" i="51"/>
  <c r="BB30" i="51"/>
  <c r="BD30" i="51" s="1"/>
  <c r="C29" i="47" s="1"/>
  <c r="E29" i="47" s="1"/>
  <c r="AW39" i="51"/>
  <c r="BC39" i="51"/>
  <c r="BD39" i="51" s="1"/>
  <c r="C38" i="47" s="1"/>
  <c r="E38" i="47" s="1"/>
  <c r="AX105" i="51"/>
  <c r="BB105" i="51"/>
  <c r="BD105" i="51" s="1"/>
  <c r="C104" i="47" s="1"/>
  <c r="E104" i="47" s="1"/>
  <c r="AD68" i="51"/>
  <c r="P53" i="50"/>
  <c r="P61" i="50"/>
  <c r="P20" i="50"/>
  <c r="V119" i="50"/>
  <c r="BF152" i="50" s="1"/>
  <c r="P84" i="50"/>
  <c r="P40" i="50"/>
  <c r="P46" i="50"/>
  <c r="P59" i="50"/>
  <c r="O111" i="50"/>
  <c r="P42" i="50"/>
  <c r="AT113" i="50"/>
  <c r="AY113" i="50" s="1"/>
  <c r="P51" i="50"/>
  <c r="AY13" i="50"/>
  <c r="P88" i="50"/>
  <c r="P52" i="50"/>
  <c r="P70" i="50"/>
  <c r="P37" i="50"/>
  <c r="AY65" i="50"/>
  <c r="AZ65" i="50" s="1"/>
  <c r="AT72" i="50"/>
  <c r="AU72" i="50" s="1"/>
  <c r="AY16" i="50"/>
  <c r="AZ16" i="50" s="1"/>
  <c r="AV60" i="50"/>
  <c r="P106" i="50"/>
  <c r="P68" i="50"/>
  <c r="AY50" i="50"/>
  <c r="AZ50" i="50" s="1"/>
  <c r="P77" i="50"/>
  <c r="P41" i="50"/>
  <c r="P22" i="50"/>
  <c r="P39" i="50"/>
  <c r="P83" i="50"/>
  <c r="P80" i="50"/>
  <c r="AY58" i="50"/>
  <c r="AZ58" i="50" s="1"/>
  <c r="AY26" i="50"/>
  <c r="AZ26" i="50" s="1"/>
  <c r="P86" i="50"/>
  <c r="AY49" i="50"/>
  <c r="AZ49" i="50" s="1"/>
  <c r="AT16" i="50"/>
  <c r="AU16" i="50" s="1"/>
  <c r="AV16" i="50"/>
  <c r="P81" i="50"/>
  <c r="P28" i="50"/>
  <c r="P49" i="50"/>
  <c r="P34" i="50"/>
  <c r="AT60" i="50"/>
  <c r="AT94" i="50"/>
  <c r="P31" i="50"/>
  <c r="P21" i="50"/>
  <c r="P75" i="50"/>
  <c r="AY51" i="50"/>
  <c r="AZ51" i="50" s="1"/>
  <c r="P78" i="50"/>
  <c r="P92" i="50"/>
  <c r="P25" i="50"/>
  <c r="AY81" i="50"/>
  <c r="AZ81" i="50" s="1"/>
  <c r="AV94" i="50"/>
  <c r="AW94" i="50" s="1"/>
  <c r="O115" i="50"/>
  <c r="BF135" i="50" s="1"/>
  <c r="K121" i="50"/>
  <c r="BC159" i="50" s="1"/>
  <c r="AY99" i="50"/>
  <c r="AZ99" i="50" s="1"/>
  <c r="P90" i="50"/>
  <c r="P89" i="50"/>
  <c r="AY91" i="50"/>
  <c r="AZ91" i="50" s="1"/>
  <c r="M121" i="50"/>
  <c r="BD159" i="50" s="1"/>
  <c r="P82" i="50"/>
  <c r="AY88" i="50"/>
  <c r="AZ88" i="50" s="1"/>
  <c r="AY84" i="50"/>
  <c r="AZ84" i="50" s="1"/>
  <c r="P76" i="50"/>
  <c r="P36" i="50"/>
  <c r="K119" i="50"/>
  <c r="BC151" i="50" s="1"/>
  <c r="AY40" i="50"/>
  <c r="AZ40" i="50" s="1"/>
  <c r="P33" i="50"/>
  <c r="AY111" i="50"/>
  <c r="K115" i="50"/>
  <c r="BC135" i="50" s="1"/>
  <c r="P100" i="50"/>
  <c r="P94" i="50"/>
  <c r="O119" i="50"/>
  <c r="BF151" i="50" s="1"/>
  <c r="AY89" i="50"/>
  <c r="AZ89" i="50" s="1"/>
  <c r="M119" i="50"/>
  <c r="BD151" i="50" s="1"/>
  <c r="P60" i="50"/>
  <c r="AY74" i="50"/>
  <c r="AZ74" i="50" s="1"/>
  <c r="AY25" i="50"/>
  <c r="AZ25" i="50" s="1"/>
  <c r="P87" i="50"/>
  <c r="P55" i="50"/>
  <c r="P67" i="50"/>
  <c r="P29" i="50"/>
  <c r="O117" i="50"/>
  <c r="BF143" i="50" s="1"/>
  <c r="AY85" i="50"/>
  <c r="AZ85" i="50" s="1"/>
  <c r="AY47" i="50"/>
  <c r="AZ47" i="50" s="1"/>
  <c r="AY67" i="50"/>
  <c r="AZ67" i="50" s="1"/>
  <c r="AY33" i="50"/>
  <c r="AZ33" i="50" s="1"/>
  <c r="AY36" i="50"/>
  <c r="AZ36" i="50" s="1"/>
  <c r="P48" i="50"/>
  <c r="P99" i="50"/>
  <c r="AY66" i="50"/>
  <c r="AZ66" i="50" s="1"/>
  <c r="P30" i="50"/>
  <c r="P65" i="50"/>
  <c r="AV111" i="50"/>
  <c r="AY44" i="50"/>
  <c r="AZ44" i="50" s="1"/>
  <c r="AY61" i="50"/>
  <c r="AZ61" i="50" s="1"/>
  <c r="AY29" i="50"/>
  <c r="AZ29" i="50" s="1"/>
  <c r="P45" i="50"/>
  <c r="K117" i="50"/>
  <c r="BC143" i="50" s="1"/>
  <c r="AY57" i="50"/>
  <c r="AZ57" i="50" s="1"/>
  <c r="P79" i="50"/>
  <c r="P44" i="50"/>
  <c r="P57" i="50"/>
  <c r="AW30" i="51"/>
  <c r="AW88" i="51"/>
  <c r="AD91" i="51"/>
  <c r="AW79" i="51"/>
  <c r="AD83" i="51"/>
  <c r="AD54" i="51"/>
  <c r="AD49" i="51"/>
  <c r="AU38" i="51"/>
  <c r="AW54" i="51"/>
  <c r="AW32" i="51"/>
  <c r="AW41" i="51"/>
  <c r="AJ60" i="51"/>
  <c r="AK60" i="51" s="1"/>
  <c r="AD93" i="51"/>
  <c r="AD82" i="51"/>
  <c r="AD23" i="51"/>
  <c r="AD44" i="51"/>
  <c r="AD70" i="51"/>
  <c r="AD98" i="51"/>
  <c r="AW90" i="51"/>
  <c r="AD58" i="51"/>
  <c r="AD45" i="51"/>
  <c r="AW65" i="51"/>
  <c r="AW40" i="51"/>
  <c r="AW31" i="51"/>
  <c r="AW53" i="51"/>
  <c r="AX8" i="51"/>
  <c r="AW25" i="51"/>
  <c r="AW75" i="51"/>
  <c r="AW61" i="51"/>
  <c r="AW51" i="51"/>
  <c r="AD87" i="51"/>
  <c r="AX86" i="51"/>
  <c r="AW71" i="51"/>
  <c r="AW67" i="51"/>
  <c r="AD71" i="51"/>
  <c r="AD50" i="51"/>
  <c r="AW58" i="51"/>
  <c r="AW43" i="51"/>
  <c r="AW36" i="51"/>
  <c r="AW57" i="51"/>
  <c r="AW49" i="51"/>
  <c r="AD34" i="51"/>
  <c r="AW78" i="51"/>
  <c r="AW35" i="51"/>
  <c r="AW84" i="51"/>
  <c r="AD78" i="51"/>
  <c r="AW77" i="51"/>
  <c r="AW99" i="51"/>
  <c r="AD56" i="51"/>
  <c r="AD69" i="51"/>
  <c r="AW27" i="51"/>
  <c r="AW70" i="51"/>
  <c r="AW22" i="51"/>
  <c r="AW56" i="51"/>
  <c r="AW52" i="51"/>
  <c r="AW34" i="51"/>
  <c r="AW23" i="51"/>
  <c r="AW93" i="51"/>
  <c r="AD90" i="51"/>
  <c r="AW80" i="51"/>
  <c r="AD66" i="51"/>
  <c r="AW85" i="51"/>
  <c r="AW98" i="51"/>
  <c r="AD55" i="51"/>
  <c r="AD48" i="51"/>
  <c r="AW69" i="51"/>
  <c r="AW59" i="51"/>
  <c r="AW55" i="51"/>
  <c r="AW38" i="51"/>
  <c r="AW44" i="51"/>
  <c r="AW29" i="51"/>
  <c r="AW45" i="51"/>
  <c r="AW33" i="51"/>
  <c r="AW26" i="51"/>
  <c r="AW28" i="51"/>
  <c r="AU39" i="51"/>
  <c r="AX39" i="51"/>
  <c r="AC94" i="51"/>
  <c r="AD74" i="51"/>
  <c r="AU52" i="51"/>
  <c r="AX52" i="51"/>
  <c r="AU87" i="51"/>
  <c r="AX87" i="51"/>
  <c r="AX71" i="51"/>
  <c r="AD97" i="51"/>
  <c r="AD89" i="51"/>
  <c r="AD61" i="51"/>
  <c r="AD29" i="51"/>
  <c r="AD47" i="51"/>
  <c r="AX89" i="51"/>
  <c r="AU89" i="51"/>
  <c r="AD99" i="51"/>
  <c r="AD77" i="51"/>
  <c r="AD79" i="51"/>
  <c r="AX85" i="51"/>
  <c r="AU85" i="51"/>
  <c r="AX68" i="51"/>
  <c r="AU68" i="51"/>
  <c r="AD81" i="51"/>
  <c r="AU71" i="51"/>
  <c r="M119" i="51"/>
  <c r="N94" i="51"/>
  <c r="AX43" i="51"/>
  <c r="AU43" i="51"/>
  <c r="AU55" i="51"/>
  <c r="AX55" i="51"/>
  <c r="AM117" i="51"/>
  <c r="AD42" i="51"/>
  <c r="AK94" i="51"/>
  <c r="AU65" i="51"/>
  <c r="AT72" i="51"/>
  <c r="BB72" i="51" s="1"/>
  <c r="AX65" i="51"/>
  <c r="AD43" i="51"/>
  <c r="AU23" i="51"/>
  <c r="AU69" i="51"/>
  <c r="AX69" i="51"/>
  <c r="AV60" i="51"/>
  <c r="BC60" i="51" s="1"/>
  <c r="AW20" i="51"/>
  <c r="AD27" i="51"/>
  <c r="N16" i="51"/>
  <c r="AD20" i="51"/>
  <c r="AB16" i="51"/>
  <c r="AX56" i="51"/>
  <c r="AX67" i="51"/>
  <c r="AU54" i="51"/>
  <c r="AX54" i="51"/>
  <c r="AH100" i="51"/>
  <c r="AI100" i="51" s="1"/>
  <c r="K95" i="51"/>
  <c r="L72" i="51"/>
  <c r="O72" i="51"/>
  <c r="AU33" i="51"/>
  <c r="AX33" i="51"/>
  <c r="AB60" i="51"/>
  <c r="AA62" i="51"/>
  <c r="AU40" i="51"/>
  <c r="AX40" i="51"/>
  <c r="AX37" i="51"/>
  <c r="AU37" i="51"/>
  <c r="AU35" i="51"/>
  <c r="AU81" i="51"/>
  <c r="AX81" i="51"/>
  <c r="AU70" i="51"/>
  <c r="AX70" i="51"/>
  <c r="AU77" i="51"/>
  <c r="AX77" i="51"/>
  <c r="AX78" i="51"/>
  <c r="AU78" i="51"/>
  <c r="AV72" i="51"/>
  <c r="BC72" i="51" s="1"/>
  <c r="AX51" i="51"/>
  <c r="AU51" i="51"/>
  <c r="AX28" i="51"/>
  <c r="AU28" i="51"/>
  <c r="AD51" i="51"/>
  <c r="AD32" i="51"/>
  <c r="AG60" i="51"/>
  <c r="AF62" i="51"/>
  <c r="K111" i="51"/>
  <c r="K16" i="51"/>
  <c r="K121" i="51" s="1"/>
  <c r="AG16" i="51"/>
  <c r="AO121" i="51"/>
  <c r="AU48" i="51"/>
  <c r="AD31" i="51"/>
  <c r="AC111" i="51"/>
  <c r="AC16" i="51"/>
  <c r="AD40" i="51"/>
  <c r="AD30" i="51"/>
  <c r="AX36" i="51"/>
  <c r="AU36" i="51"/>
  <c r="AD37" i="51"/>
  <c r="AC60" i="51"/>
  <c r="AX93" i="51"/>
  <c r="AU93" i="51"/>
  <c r="AX44" i="51"/>
  <c r="AU44" i="51"/>
  <c r="AM119" i="51"/>
  <c r="AU88" i="51"/>
  <c r="AX88" i="51"/>
  <c r="AU98" i="51"/>
  <c r="AU83" i="51"/>
  <c r="AX83" i="51"/>
  <c r="AT94" i="51"/>
  <c r="BB94" i="51" s="1"/>
  <c r="AX74" i="51"/>
  <c r="AU74" i="51"/>
  <c r="AD86" i="51"/>
  <c r="AU84" i="51"/>
  <c r="AX84" i="51"/>
  <c r="Y119" i="51"/>
  <c r="Z94" i="51"/>
  <c r="AX82" i="51"/>
  <c r="AU82" i="51"/>
  <c r="AC72" i="51"/>
  <c r="AD65" i="51"/>
  <c r="AD85" i="51"/>
  <c r="AX49" i="51"/>
  <c r="AU49" i="51"/>
  <c r="AD67" i="51"/>
  <c r="AU53" i="51"/>
  <c r="AX53" i="51"/>
  <c r="AU34" i="51"/>
  <c r="AD59" i="51"/>
  <c r="L60" i="51"/>
  <c r="O60" i="51"/>
  <c r="P60" i="51" s="1"/>
  <c r="K62" i="51"/>
  <c r="AX27" i="51"/>
  <c r="AU27" i="51"/>
  <c r="AU29" i="51"/>
  <c r="AX29" i="51"/>
  <c r="AX32" i="51"/>
  <c r="AU32" i="51"/>
  <c r="AX31" i="51"/>
  <c r="AD26" i="51"/>
  <c r="AX38" i="51"/>
  <c r="AJ95" i="51"/>
  <c r="AK95" i="51" s="1"/>
  <c r="AK72" i="51"/>
  <c r="AX110" i="51"/>
  <c r="AU99" i="51"/>
  <c r="AU67" i="51"/>
  <c r="AU30" i="51"/>
  <c r="AU59" i="51"/>
  <c r="AX59" i="51"/>
  <c r="AU91" i="51"/>
  <c r="AX91" i="51"/>
  <c r="AU97" i="51"/>
  <c r="AX90" i="51"/>
  <c r="AU90" i="51"/>
  <c r="O94" i="51"/>
  <c r="L94" i="51"/>
  <c r="AU86" i="51"/>
  <c r="AD84" i="51"/>
  <c r="AA121" i="51"/>
  <c r="AA95" i="51"/>
  <c r="AB95" i="51" s="1"/>
  <c r="AB72" i="51"/>
  <c r="AD75" i="51"/>
  <c r="Y121" i="51"/>
  <c r="Y95" i="51"/>
  <c r="Z95" i="51" s="1"/>
  <c r="Z72" i="51"/>
  <c r="AU80" i="51"/>
  <c r="AX80" i="51"/>
  <c r="AV94" i="51"/>
  <c r="BC94" i="51" s="1"/>
  <c r="AW74" i="51"/>
  <c r="AM121" i="51"/>
  <c r="AD53" i="51"/>
  <c r="AX50" i="51"/>
  <c r="AU50" i="51"/>
  <c r="AD46" i="51"/>
  <c r="Z16" i="51"/>
  <c r="AJ111" i="51"/>
  <c r="AJ16" i="51"/>
  <c r="AX26" i="51"/>
  <c r="AU26" i="51"/>
  <c r="AD35" i="51"/>
  <c r="AX42" i="51"/>
  <c r="AU42" i="51"/>
  <c r="AU75" i="51"/>
  <c r="AU31" i="51"/>
  <c r="AD22" i="51"/>
  <c r="AD24" i="51"/>
  <c r="AD38" i="51"/>
  <c r="AX41" i="51"/>
  <c r="AU41" i="51"/>
  <c r="AT60" i="51"/>
  <c r="BB60" i="51" s="1"/>
  <c r="BD60" i="51" s="1"/>
  <c r="AX20" i="51"/>
  <c r="AU20" i="51"/>
  <c r="O111" i="51"/>
  <c r="O16" i="51"/>
  <c r="P16" i="51" s="1"/>
  <c r="AX45" i="51"/>
  <c r="AU45" i="51"/>
  <c r="AX47" i="51"/>
  <c r="AU47" i="51"/>
  <c r="N60" i="51"/>
  <c r="M62" i="51"/>
  <c r="AU22" i="51"/>
  <c r="AD33" i="51"/>
  <c r="AH119" i="51"/>
  <c r="AI16" i="51"/>
  <c r="AD36" i="51"/>
  <c r="AX92" i="51"/>
  <c r="AU92" i="51"/>
  <c r="AX66" i="51"/>
  <c r="AU66" i="51"/>
  <c r="AU76" i="51"/>
  <c r="AX76" i="51"/>
  <c r="M121" i="51"/>
  <c r="M95" i="51"/>
  <c r="N95" i="51" s="1"/>
  <c r="N72" i="51"/>
  <c r="AU79" i="51"/>
  <c r="AX79" i="51"/>
  <c r="AU58" i="51"/>
  <c r="AX58" i="51"/>
  <c r="Z60" i="51"/>
  <c r="Y62" i="51"/>
  <c r="AX46" i="51"/>
  <c r="AU46" i="51"/>
  <c r="AX24" i="51"/>
  <c r="AU24" i="51"/>
  <c r="AU61" i="51"/>
  <c r="AX61" i="51"/>
  <c r="AX21" i="51"/>
  <c r="AU21" i="51"/>
  <c r="AX57" i="51"/>
  <c r="AU57" i="51"/>
  <c r="AD25" i="51"/>
  <c r="AX22" i="51"/>
  <c r="AD21" i="51"/>
  <c r="AD28" i="51"/>
  <c r="W62" i="50"/>
  <c r="W101" i="50"/>
  <c r="V113" i="50"/>
  <c r="W72" i="50"/>
  <c r="P62" i="50"/>
  <c r="P101" i="50"/>
  <c r="O113" i="50"/>
  <c r="L72" i="50"/>
  <c r="K95" i="50"/>
  <c r="O72" i="50"/>
  <c r="O121" i="50" s="1"/>
  <c r="BF159" i="50" s="1"/>
  <c r="AT119" i="50" l="1"/>
  <c r="AU94" i="50"/>
  <c r="AT62" i="50"/>
  <c r="AU60" i="50"/>
  <c r="AW16" i="50"/>
  <c r="AV62" i="50"/>
  <c r="AW60" i="50"/>
  <c r="E20" i="47"/>
  <c r="C59" i="47"/>
  <c r="C61" i="47" s="1"/>
  <c r="C71" i="47"/>
  <c r="E64" i="47"/>
  <c r="E71" i="47" s="1"/>
  <c r="C93" i="47"/>
  <c r="E73" i="47"/>
  <c r="E93" i="47" s="1"/>
  <c r="AZ92" i="50"/>
  <c r="AZ93" i="50"/>
  <c r="AZ86" i="50"/>
  <c r="AZ90" i="50"/>
  <c r="AZ71" i="50"/>
  <c r="AZ52" i="50"/>
  <c r="AZ45" i="50"/>
  <c r="AZ98" i="50"/>
  <c r="AZ20" i="50"/>
  <c r="AZ24" i="50"/>
  <c r="AZ31" i="50"/>
  <c r="AZ38" i="50"/>
  <c r="AZ56" i="50"/>
  <c r="AZ76" i="50"/>
  <c r="AZ80" i="50"/>
  <c r="AZ28" i="50"/>
  <c r="AZ21" i="50"/>
  <c r="AZ32" i="50"/>
  <c r="AZ39" i="50"/>
  <c r="AZ77" i="50"/>
  <c r="AZ70" i="50"/>
  <c r="AZ78" i="50"/>
  <c r="AZ82" i="50"/>
  <c r="AZ59" i="50"/>
  <c r="AZ22" i="50"/>
  <c r="AZ54" i="50"/>
  <c r="AZ75" i="50"/>
  <c r="AZ97" i="50"/>
  <c r="AZ27" i="50"/>
  <c r="AZ30" i="50"/>
  <c r="AZ34" i="50"/>
  <c r="AZ37" i="50"/>
  <c r="AZ41" i="50"/>
  <c r="AZ48" i="50"/>
  <c r="AZ55" i="50"/>
  <c r="E59" i="47"/>
  <c r="E61" i="47" s="1"/>
  <c r="AX10" i="51"/>
  <c r="AY48" i="51"/>
  <c r="AT16" i="51"/>
  <c r="BB16" i="51" s="1"/>
  <c r="AV95" i="50"/>
  <c r="AW95" i="50" s="1"/>
  <c r="AT95" i="50"/>
  <c r="AU95" i="50" s="1"/>
  <c r="AY60" i="50"/>
  <c r="AJ62" i="51"/>
  <c r="AJ100" i="51" s="1"/>
  <c r="AK100" i="51" s="1"/>
  <c r="BD94" i="51"/>
  <c r="BB119" i="51"/>
  <c r="AV16" i="51"/>
  <c r="AV119" i="51" s="1"/>
  <c r="BC10" i="51"/>
  <c r="BC111" i="51" s="1"/>
  <c r="AY58" i="51"/>
  <c r="BD72" i="51"/>
  <c r="BB121" i="51"/>
  <c r="BD110" i="51"/>
  <c r="C109" i="47" s="1"/>
  <c r="E109" i="47" s="1"/>
  <c r="BB111" i="51"/>
  <c r="AT121" i="50"/>
  <c r="AV119" i="50"/>
  <c r="AY94" i="50"/>
  <c r="AZ94" i="50" s="1"/>
  <c r="AY72" i="50"/>
  <c r="AZ72" i="50" s="1"/>
  <c r="AT117" i="50"/>
  <c r="AV121" i="50"/>
  <c r="AV115" i="50"/>
  <c r="AY28" i="51"/>
  <c r="AY77" i="51"/>
  <c r="AY47" i="51"/>
  <c r="AY61" i="51"/>
  <c r="AY76" i="51"/>
  <c r="AY41" i="51"/>
  <c r="AY90" i="51"/>
  <c r="AY49" i="51"/>
  <c r="AY84" i="51"/>
  <c r="AY93" i="51"/>
  <c r="AY80" i="51"/>
  <c r="AY29" i="51"/>
  <c r="AY81" i="51"/>
  <c r="AY71" i="51"/>
  <c r="AY40" i="51"/>
  <c r="AY56" i="51"/>
  <c r="AY39" i="51"/>
  <c r="AY22" i="51"/>
  <c r="AY50" i="51"/>
  <c r="AY51" i="51"/>
  <c r="AY25" i="51"/>
  <c r="AY59" i="51"/>
  <c r="AY38" i="51"/>
  <c r="AY74" i="51"/>
  <c r="AY57" i="51"/>
  <c r="AY78" i="51"/>
  <c r="AY33" i="51"/>
  <c r="Y100" i="51"/>
  <c r="Y117" i="51"/>
  <c r="Z62" i="51"/>
  <c r="AQ121" i="51"/>
  <c r="AD16" i="51"/>
  <c r="AU16" i="51"/>
  <c r="AC62" i="51"/>
  <c r="AD60" i="51"/>
  <c r="L16" i="51"/>
  <c r="AO117" i="51"/>
  <c r="AY23" i="51"/>
  <c r="AY54" i="51"/>
  <c r="AY65" i="51"/>
  <c r="AY87" i="51"/>
  <c r="AY24" i="51"/>
  <c r="AH101" i="51"/>
  <c r="AY45" i="51"/>
  <c r="AY86" i="51"/>
  <c r="K119" i="51"/>
  <c r="AY75" i="51"/>
  <c r="AY35" i="51"/>
  <c r="AY70" i="51"/>
  <c r="O121" i="51"/>
  <c r="P72" i="51"/>
  <c r="AT121" i="51"/>
  <c r="AT95" i="51"/>
  <c r="BB95" i="51" s="1"/>
  <c r="AU72" i="51"/>
  <c r="AX72" i="51"/>
  <c r="AY55" i="51"/>
  <c r="AY89" i="51"/>
  <c r="AK16" i="51"/>
  <c r="AJ121" i="51"/>
  <c r="P94" i="51"/>
  <c r="O119" i="51"/>
  <c r="BD151" i="51" s="1"/>
  <c r="AY88" i="51"/>
  <c r="AY79" i="51"/>
  <c r="AY66" i="51"/>
  <c r="AJ117" i="51"/>
  <c r="AY42" i="51"/>
  <c r="AY31" i="51"/>
  <c r="AY53" i="51"/>
  <c r="AC95" i="51"/>
  <c r="AD95" i="51" s="1"/>
  <c r="AC121" i="51"/>
  <c r="AD72" i="51"/>
  <c r="AF117" i="51"/>
  <c r="AF100" i="51"/>
  <c r="AG62" i="51"/>
  <c r="AY37" i="51"/>
  <c r="AY67" i="51"/>
  <c r="AY68" i="51"/>
  <c r="AY52" i="51"/>
  <c r="AU60" i="51"/>
  <c r="AX60" i="51"/>
  <c r="AY60" i="51" s="1"/>
  <c r="AT62" i="51"/>
  <c r="BB62" i="51" s="1"/>
  <c r="AM115" i="51"/>
  <c r="AW94" i="51"/>
  <c r="AW60" i="51"/>
  <c r="AV62" i="51"/>
  <c r="BC62" i="51" s="1"/>
  <c r="M117" i="51"/>
  <c r="M100" i="51"/>
  <c r="N62" i="51"/>
  <c r="AY98" i="51"/>
  <c r="AY99" i="51"/>
  <c r="AY34" i="51"/>
  <c r="AY97" i="51"/>
  <c r="AY30" i="51"/>
  <c r="AY32" i="51"/>
  <c r="AY27" i="51"/>
  <c r="AY82" i="51"/>
  <c r="AX94" i="51"/>
  <c r="AU94" i="51"/>
  <c r="AT119" i="51"/>
  <c r="AY36" i="51"/>
  <c r="AV95" i="51"/>
  <c r="AW72" i="51"/>
  <c r="O95" i="51"/>
  <c r="P95" i="51" s="1"/>
  <c r="L95" i="51"/>
  <c r="AY69" i="51"/>
  <c r="AJ119" i="51"/>
  <c r="AY43" i="51"/>
  <c r="AY85" i="51"/>
  <c r="AY21" i="51"/>
  <c r="AY46" i="51"/>
  <c r="AY92" i="51"/>
  <c r="AY20" i="51"/>
  <c r="AY26" i="51"/>
  <c r="AY91" i="51"/>
  <c r="K117" i="51"/>
  <c r="K100" i="51"/>
  <c r="L62" i="51"/>
  <c r="O62" i="51"/>
  <c r="AQ119" i="51"/>
  <c r="AY83" i="51"/>
  <c r="AY44" i="51"/>
  <c r="AA100" i="51"/>
  <c r="AA117" i="51"/>
  <c r="AB62" i="51"/>
  <c r="AC119" i="51"/>
  <c r="AD94" i="51"/>
  <c r="L95" i="50"/>
  <c r="O95" i="50"/>
  <c r="P72" i="50"/>
  <c r="AY62" i="50" l="1"/>
  <c r="AZ60" i="50"/>
  <c r="E94" i="47"/>
  <c r="E99" i="47" s="1"/>
  <c r="C94" i="47"/>
  <c r="C99" i="47"/>
  <c r="AW62" i="50"/>
  <c r="AV100" i="50"/>
  <c r="AW100" i="50" s="1"/>
  <c r="AV117" i="50"/>
  <c r="AU62" i="50"/>
  <c r="AT100" i="50"/>
  <c r="AY95" i="50"/>
  <c r="AZ95" i="50" s="1"/>
  <c r="AX16" i="51"/>
  <c r="AX121" i="51" s="1"/>
  <c r="AV121" i="51"/>
  <c r="AW95" i="51"/>
  <c r="BC95" i="51"/>
  <c r="BD95" i="51" s="1"/>
  <c r="BD62" i="51"/>
  <c r="BD10" i="51"/>
  <c r="BC16" i="51"/>
  <c r="AW16" i="51"/>
  <c r="AK62" i="51"/>
  <c r="BB117" i="51"/>
  <c r="BB140" i="51"/>
  <c r="AY121" i="50"/>
  <c r="AY117" i="50"/>
  <c r="AY119" i="50"/>
  <c r="AX95" i="51"/>
  <c r="AY95" i="51" s="1"/>
  <c r="AU95" i="51"/>
  <c r="AY16" i="51"/>
  <c r="O100" i="51"/>
  <c r="P100" i="51" s="1"/>
  <c r="L100" i="51"/>
  <c r="AV100" i="51"/>
  <c r="BC100" i="51" s="1"/>
  <c r="AV117" i="51"/>
  <c r="AW62" i="51"/>
  <c r="AC100" i="51"/>
  <c r="Z100" i="51"/>
  <c r="Y101" i="51"/>
  <c r="AH115" i="51"/>
  <c r="AH113" i="51"/>
  <c r="AI101" i="51"/>
  <c r="AJ101" i="51"/>
  <c r="AQ117" i="51"/>
  <c r="AB100" i="51"/>
  <c r="AA101" i="51"/>
  <c r="K101" i="51"/>
  <c r="AX119" i="51"/>
  <c r="AY94" i="51"/>
  <c r="AY72" i="51"/>
  <c r="AC117" i="51"/>
  <c r="AD62" i="51"/>
  <c r="O117" i="51"/>
  <c r="P62" i="51"/>
  <c r="N100" i="51"/>
  <c r="M101" i="51"/>
  <c r="AT100" i="51"/>
  <c r="BB100" i="51" s="1"/>
  <c r="BD100" i="51" s="1"/>
  <c r="AT117" i="51"/>
  <c r="AX62" i="51"/>
  <c r="AU62" i="51"/>
  <c r="AG100" i="51"/>
  <c r="AF101" i="51"/>
  <c r="P95" i="50"/>
  <c r="AT101" i="50" l="1"/>
  <c r="AU100" i="50"/>
  <c r="AZ62" i="50"/>
  <c r="AY100" i="50"/>
  <c r="AZ100" i="50" s="1"/>
  <c r="BD16" i="51"/>
  <c r="BD117" i="51" s="1"/>
  <c r="BC119" i="51"/>
  <c r="BC121" i="51"/>
  <c r="BC117" i="51"/>
  <c r="BD111" i="51"/>
  <c r="C9" i="47"/>
  <c r="AF113" i="51"/>
  <c r="AG101" i="51"/>
  <c r="AF115" i="51"/>
  <c r="O101" i="51"/>
  <c r="K113" i="51"/>
  <c r="BB127" i="51" s="1"/>
  <c r="L101" i="51"/>
  <c r="K115" i="51"/>
  <c r="AA115" i="51"/>
  <c r="AA113" i="51"/>
  <c r="AB101" i="51"/>
  <c r="AW100" i="51"/>
  <c r="AV101" i="51"/>
  <c r="BC101" i="51" s="1"/>
  <c r="M113" i="51"/>
  <c r="BC127" i="51" s="1"/>
  <c r="M115" i="51"/>
  <c r="N101" i="51"/>
  <c r="Y113" i="51"/>
  <c r="Z101" i="51"/>
  <c r="Y115" i="51"/>
  <c r="AJ113" i="51"/>
  <c r="AJ115" i="51"/>
  <c r="AK101" i="51"/>
  <c r="AX117" i="51"/>
  <c r="AX100" i="51"/>
  <c r="AY62" i="51"/>
  <c r="AD100" i="51"/>
  <c r="AC101" i="51"/>
  <c r="AU100" i="51"/>
  <c r="AT101" i="51"/>
  <c r="BB101" i="51" s="1"/>
  <c r="AO115" i="51"/>
  <c r="DL162" i="53"/>
  <c r="DK162" i="53"/>
  <c r="DJ162" i="53"/>
  <c r="DL161" i="53"/>
  <c r="DK161" i="53"/>
  <c r="DJ161" i="53"/>
  <c r="DL160" i="53"/>
  <c r="DK160" i="53"/>
  <c r="DJ160" i="53"/>
  <c r="DL159" i="53"/>
  <c r="DK159" i="53"/>
  <c r="DJ159" i="53"/>
  <c r="DL158" i="53"/>
  <c r="DK158" i="53"/>
  <c r="DJ158" i="53"/>
  <c r="DL157" i="53"/>
  <c r="DK157" i="53"/>
  <c r="DJ157" i="53"/>
  <c r="DL154" i="53"/>
  <c r="DK154" i="53"/>
  <c r="DJ154" i="53"/>
  <c r="DL153" i="53"/>
  <c r="DK153" i="53"/>
  <c r="DJ153" i="53"/>
  <c r="DL152" i="53"/>
  <c r="DK152" i="53"/>
  <c r="DJ152" i="53"/>
  <c r="DL151" i="53"/>
  <c r="DK151" i="53"/>
  <c r="DJ151" i="53"/>
  <c r="DL150" i="53"/>
  <c r="DK150" i="53"/>
  <c r="DJ150" i="53"/>
  <c r="DL149" i="53"/>
  <c r="DK149" i="53"/>
  <c r="DJ149" i="53"/>
  <c r="DL146" i="53"/>
  <c r="DK146" i="53"/>
  <c r="DJ146" i="53"/>
  <c r="DL145" i="53"/>
  <c r="DK145" i="53"/>
  <c r="DJ145" i="53"/>
  <c r="DL144" i="53"/>
  <c r="DK144" i="53"/>
  <c r="DJ144" i="53"/>
  <c r="DL143" i="53"/>
  <c r="DK143" i="53"/>
  <c r="DJ143" i="53"/>
  <c r="DL142" i="53"/>
  <c r="DK142" i="53"/>
  <c r="DJ142" i="53"/>
  <c r="DL141" i="53"/>
  <c r="DK141" i="53"/>
  <c r="DJ141" i="53"/>
  <c r="DL138" i="53"/>
  <c r="DK138" i="53"/>
  <c r="DJ138" i="53"/>
  <c r="DL137" i="53"/>
  <c r="DK137" i="53"/>
  <c r="DJ137" i="53"/>
  <c r="DL136" i="53"/>
  <c r="DK136" i="53"/>
  <c r="DJ136" i="53"/>
  <c r="DL135" i="53"/>
  <c r="DK135" i="53"/>
  <c r="DJ135" i="53"/>
  <c r="DL134" i="53"/>
  <c r="DK134" i="53"/>
  <c r="DJ134" i="53"/>
  <c r="DL133" i="53"/>
  <c r="DK133" i="53"/>
  <c r="DJ133" i="53"/>
  <c r="DK130" i="53"/>
  <c r="DL130" i="53" s="1"/>
  <c r="DK129" i="53"/>
  <c r="DJ129" i="53"/>
  <c r="DK128" i="53"/>
  <c r="DJ128" i="53"/>
  <c r="DL128" i="53" s="1"/>
  <c r="DK127" i="53"/>
  <c r="DJ127" i="53"/>
  <c r="DK126" i="53"/>
  <c r="DJ126" i="53"/>
  <c r="DK125" i="53"/>
  <c r="DJ125" i="53"/>
  <c r="DL125" i="53" s="1"/>
  <c r="DD110" i="53"/>
  <c r="DB110" i="53"/>
  <c r="CX110" i="53"/>
  <c r="CV110" i="53"/>
  <c r="DD109" i="53"/>
  <c r="DB109" i="53"/>
  <c r="CX109" i="53"/>
  <c r="CV109" i="53"/>
  <c r="DD106" i="53"/>
  <c r="DB106" i="53"/>
  <c r="CX106" i="53"/>
  <c r="CV106" i="53"/>
  <c r="DD105" i="53"/>
  <c r="DB105" i="53"/>
  <c r="CX105" i="53"/>
  <c r="CV105" i="53"/>
  <c r="DD104" i="53"/>
  <c r="DB104" i="53"/>
  <c r="CX104" i="53"/>
  <c r="CV104" i="53"/>
  <c r="DN101" i="53"/>
  <c r="DN100" i="53"/>
  <c r="DD99" i="53"/>
  <c r="DB99" i="53"/>
  <c r="CX99" i="53"/>
  <c r="CV99" i="53"/>
  <c r="CZ99" i="53" s="1"/>
  <c r="DD98" i="53"/>
  <c r="DB98" i="53"/>
  <c r="CX98" i="53"/>
  <c r="CV98" i="53"/>
  <c r="DD97" i="53"/>
  <c r="DB97" i="53"/>
  <c r="CX97" i="53"/>
  <c r="CV97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Y85" i="53" s="1"/>
  <c r="CV85" i="53"/>
  <c r="DD84" i="53"/>
  <c r="DB84" i="53"/>
  <c r="CX84" i="53"/>
  <c r="CV84" i="53"/>
  <c r="DD83" i="53"/>
  <c r="DB83" i="53"/>
  <c r="CX83" i="53"/>
  <c r="CY83" i="53" s="1"/>
  <c r="CV83" i="53"/>
  <c r="DD82" i="53"/>
  <c r="DB82" i="53"/>
  <c r="CX82" i="53"/>
  <c r="CY82" i="53" s="1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Y76" i="53" s="1"/>
  <c r="CV76" i="53"/>
  <c r="DD75" i="53"/>
  <c r="DB75" i="53"/>
  <c r="CX75" i="53"/>
  <c r="CV75" i="53"/>
  <c r="DD74" i="53"/>
  <c r="DB74" i="53"/>
  <c r="CX74" i="53"/>
  <c r="CY74" i="53" s="1"/>
  <c r="CV74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Y68" i="53" s="1"/>
  <c r="CV68" i="53"/>
  <c r="DD67" i="53"/>
  <c r="DB67" i="53"/>
  <c r="CX67" i="53"/>
  <c r="CY67" i="53" s="1"/>
  <c r="CV67" i="53"/>
  <c r="DD66" i="53"/>
  <c r="DB66" i="53"/>
  <c r="CX66" i="53"/>
  <c r="CV66" i="53"/>
  <c r="DD65" i="53"/>
  <c r="DB65" i="53"/>
  <c r="CX65" i="53"/>
  <c r="CY65" i="53" s="1"/>
  <c r="CV65" i="53"/>
  <c r="DD61" i="53"/>
  <c r="DB61" i="53"/>
  <c r="CX61" i="53"/>
  <c r="CV61" i="53"/>
  <c r="DD59" i="53"/>
  <c r="DB59" i="53"/>
  <c r="CX59" i="53"/>
  <c r="CV59" i="53"/>
  <c r="DD58" i="53"/>
  <c r="DB58" i="53"/>
  <c r="CX58" i="53"/>
  <c r="CY58" i="53" s="1"/>
  <c r="CV58" i="53"/>
  <c r="DD57" i="53"/>
  <c r="DB57" i="53"/>
  <c r="CX57" i="53"/>
  <c r="CY57" i="53" s="1"/>
  <c r="CV57" i="53"/>
  <c r="DD56" i="53"/>
  <c r="DB56" i="53"/>
  <c r="CX56" i="53"/>
  <c r="CY56" i="53" s="1"/>
  <c r="CV56" i="53"/>
  <c r="DD55" i="53"/>
  <c r="DB55" i="53"/>
  <c r="CX55" i="53"/>
  <c r="CV55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DF51" i="53" s="1"/>
  <c r="DK51" i="53" s="1"/>
  <c r="CX51" i="53"/>
  <c r="CV51" i="53"/>
  <c r="DD50" i="53"/>
  <c r="DB50" i="53"/>
  <c r="CX50" i="53"/>
  <c r="CV50" i="53"/>
  <c r="DD49" i="53"/>
  <c r="DB49" i="53"/>
  <c r="DF49" i="53" s="1"/>
  <c r="DK49" i="53" s="1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Y45" i="53" s="1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Y31" i="53" s="1"/>
  <c r="CV31" i="53"/>
  <c r="DD30" i="53"/>
  <c r="DB30" i="53"/>
  <c r="CX30" i="53"/>
  <c r="CV30" i="53"/>
  <c r="DD29" i="53"/>
  <c r="DB29" i="53"/>
  <c r="CX29" i="53"/>
  <c r="CY29" i="53" s="1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Y26" i="53" s="1"/>
  <c r="CV26" i="53"/>
  <c r="DD25" i="53"/>
  <c r="DB25" i="53"/>
  <c r="CX25" i="53"/>
  <c r="CV25" i="53"/>
  <c r="DD24" i="53"/>
  <c r="DB24" i="53"/>
  <c r="CX24" i="53"/>
  <c r="CY24" i="53" s="1"/>
  <c r="CV24" i="53"/>
  <c r="DD23" i="53"/>
  <c r="DB23" i="53"/>
  <c r="CX23" i="53"/>
  <c r="CV23" i="53"/>
  <c r="DD22" i="53"/>
  <c r="DB22" i="53"/>
  <c r="CX22" i="53"/>
  <c r="CY22" i="53" s="1"/>
  <c r="CV22" i="53"/>
  <c r="DD21" i="53"/>
  <c r="DB21" i="53"/>
  <c r="DF21" i="53" s="1"/>
  <c r="DK21" i="53" s="1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8" i="53"/>
  <c r="DD10" i="53" s="1"/>
  <c r="DB8" i="53"/>
  <c r="DB10" i="53" s="1"/>
  <c r="CX8" i="53"/>
  <c r="CV8" i="53"/>
  <c r="DJ146" i="52"/>
  <c r="DK144" i="52"/>
  <c r="DK143" i="52"/>
  <c r="DJ138" i="52"/>
  <c r="DJ137" i="52"/>
  <c r="DK135" i="52"/>
  <c r="DK133" i="52"/>
  <c r="DJ129" i="52"/>
  <c r="DJ128" i="52"/>
  <c r="DK125" i="52"/>
  <c r="DJ162" i="52"/>
  <c r="DJ161" i="52"/>
  <c r="DK160" i="52"/>
  <c r="DJ160" i="52"/>
  <c r="DK159" i="52"/>
  <c r="DJ159" i="52"/>
  <c r="DJ158" i="52"/>
  <c r="DK157" i="52"/>
  <c r="DJ154" i="52"/>
  <c r="DJ153" i="52"/>
  <c r="DJ152" i="52"/>
  <c r="DK151" i="52"/>
  <c r="DJ151" i="52"/>
  <c r="DJ150" i="52"/>
  <c r="DK149" i="52"/>
  <c r="DJ145" i="52"/>
  <c r="DJ144" i="52"/>
  <c r="DJ143" i="52"/>
  <c r="DJ142" i="52"/>
  <c r="DK141" i="52"/>
  <c r="DJ136" i="52"/>
  <c r="DJ135" i="52"/>
  <c r="DJ130" i="52"/>
  <c r="DK127" i="52"/>
  <c r="DJ127" i="52"/>
  <c r="DJ126" i="52"/>
  <c r="DD110" i="52"/>
  <c r="DB110" i="52"/>
  <c r="CX110" i="52"/>
  <c r="CV110" i="52"/>
  <c r="DD109" i="52"/>
  <c r="DB109" i="52"/>
  <c r="CX109" i="52"/>
  <c r="CV109" i="52"/>
  <c r="DD106" i="52"/>
  <c r="DB106" i="52"/>
  <c r="CX106" i="52"/>
  <c r="CV106" i="52"/>
  <c r="DD105" i="52"/>
  <c r="DB105" i="52"/>
  <c r="CX105" i="52"/>
  <c r="CV105" i="52"/>
  <c r="DD104" i="52"/>
  <c r="DB104" i="52"/>
  <c r="CX104" i="52"/>
  <c r="CV104" i="52"/>
  <c r="DD99" i="52"/>
  <c r="DE99" i="52" s="1"/>
  <c r="DB99" i="52"/>
  <c r="CX99" i="52"/>
  <c r="CV99" i="52"/>
  <c r="DD98" i="52"/>
  <c r="DE98" i="52" s="1"/>
  <c r="DB98" i="52"/>
  <c r="DC98" i="52" s="1"/>
  <c r="CX98" i="52"/>
  <c r="CV98" i="52"/>
  <c r="DD97" i="52"/>
  <c r="DE97" i="52" s="1"/>
  <c r="DB97" i="52"/>
  <c r="CX97" i="52"/>
  <c r="CV97" i="52"/>
  <c r="DK152" i="52"/>
  <c r="DD93" i="52"/>
  <c r="DE93" i="52" s="1"/>
  <c r="DB93" i="52"/>
  <c r="CX93" i="52"/>
  <c r="CV93" i="52"/>
  <c r="DD92" i="52"/>
  <c r="DE92" i="52" s="1"/>
  <c r="DB92" i="52"/>
  <c r="CX92" i="52"/>
  <c r="CV92" i="52"/>
  <c r="DD91" i="52"/>
  <c r="DE91" i="52" s="1"/>
  <c r="DB91" i="52"/>
  <c r="CX91" i="52"/>
  <c r="CV91" i="52"/>
  <c r="DD90" i="52"/>
  <c r="DE90" i="52" s="1"/>
  <c r="DB90" i="52"/>
  <c r="CX90" i="52"/>
  <c r="CV90" i="52"/>
  <c r="DD89" i="52"/>
  <c r="DE89" i="52" s="1"/>
  <c r="DB89" i="52"/>
  <c r="CX89" i="52"/>
  <c r="CV89" i="52"/>
  <c r="DD88" i="52"/>
  <c r="DE88" i="52" s="1"/>
  <c r="DB88" i="52"/>
  <c r="CX88" i="52"/>
  <c r="CV88" i="52"/>
  <c r="DD87" i="52"/>
  <c r="DE87" i="52" s="1"/>
  <c r="DB87" i="52"/>
  <c r="CX87" i="52"/>
  <c r="CV87" i="52"/>
  <c r="DD86" i="52"/>
  <c r="DE86" i="52" s="1"/>
  <c r="DB86" i="52"/>
  <c r="CX86" i="52"/>
  <c r="CV86" i="52"/>
  <c r="DD85" i="52"/>
  <c r="DE85" i="52" s="1"/>
  <c r="DB85" i="52"/>
  <c r="CX85" i="52"/>
  <c r="CV85" i="52"/>
  <c r="DD84" i="52"/>
  <c r="DE84" i="52" s="1"/>
  <c r="DB84" i="52"/>
  <c r="CX84" i="52"/>
  <c r="CV84" i="52"/>
  <c r="DD83" i="52"/>
  <c r="DE83" i="52" s="1"/>
  <c r="DB83" i="52"/>
  <c r="CX83" i="52"/>
  <c r="CV83" i="52"/>
  <c r="CW83" i="52" s="1"/>
  <c r="DD82" i="52"/>
  <c r="DE82" i="52" s="1"/>
  <c r="DB82" i="52"/>
  <c r="CX82" i="52"/>
  <c r="CV82" i="52"/>
  <c r="DD81" i="52"/>
  <c r="DB81" i="52"/>
  <c r="CX81" i="52"/>
  <c r="CV81" i="52"/>
  <c r="CW81" i="52" s="1"/>
  <c r="DD80" i="52"/>
  <c r="DE80" i="52" s="1"/>
  <c r="DB80" i="52"/>
  <c r="CX80" i="52"/>
  <c r="CV80" i="52"/>
  <c r="DD79" i="52"/>
  <c r="DE79" i="52" s="1"/>
  <c r="DB79" i="52"/>
  <c r="CX79" i="52"/>
  <c r="CV79" i="52"/>
  <c r="DD78" i="52"/>
  <c r="DE78" i="52" s="1"/>
  <c r="DB78" i="52"/>
  <c r="CX78" i="52"/>
  <c r="CV78" i="52"/>
  <c r="DD77" i="52"/>
  <c r="DE77" i="52" s="1"/>
  <c r="DB77" i="52"/>
  <c r="CX77" i="52"/>
  <c r="CV77" i="52"/>
  <c r="DD76" i="52"/>
  <c r="DE76" i="52" s="1"/>
  <c r="DB76" i="52"/>
  <c r="CX76" i="52"/>
  <c r="CV76" i="52"/>
  <c r="DD75" i="52"/>
  <c r="DE75" i="52" s="1"/>
  <c r="DB75" i="52"/>
  <c r="CX75" i="52"/>
  <c r="CV75" i="52"/>
  <c r="DD74" i="52"/>
  <c r="DE74" i="52" s="1"/>
  <c r="DB74" i="52"/>
  <c r="CX74" i="52"/>
  <c r="CV74" i="52"/>
  <c r="DD71" i="52"/>
  <c r="DE71" i="52" s="1"/>
  <c r="DB71" i="52"/>
  <c r="CX71" i="52"/>
  <c r="CV71" i="52"/>
  <c r="DD70" i="52"/>
  <c r="DE70" i="52" s="1"/>
  <c r="DB70" i="52"/>
  <c r="CX70" i="52"/>
  <c r="CV70" i="52"/>
  <c r="DD69" i="52"/>
  <c r="DE69" i="52" s="1"/>
  <c r="DB69" i="52"/>
  <c r="CX69" i="52"/>
  <c r="CV69" i="52"/>
  <c r="CW69" i="52" s="1"/>
  <c r="DD68" i="52"/>
  <c r="DE68" i="52" s="1"/>
  <c r="DB68" i="52"/>
  <c r="CX68" i="52"/>
  <c r="CV68" i="52"/>
  <c r="DD67" i="52"/>
  <c r="DE67" i="52" s="1"/>
  <c r="DB67" i="52"/>
  <c r="CX67" i="52"/>
  <c r="CV67" i="52"/>
  <c r="DD66" i="52"/>
  <c r="DE66" i="52" s="1"/>
  <c r="DB66" i="52"/>
  <c r="CX66" i="52"/>
  <c r="CV66" i="52"/>
  <c r="DD65" i="52"/>
  <c r="DE65" i="52" s="1"/>
  <c r="DB65" i="52"/>
  <c r="CX65" i="52"/>
  <c r="CV65" i="52"/>
  <c r="DD61" i="52"/>
  <c r="DE61" i="52" s="1"/>
  <c r="DB61" i="52"/>
  <c r="CX61" i="52"/>
  <c r="CV61" i="52"/>
  <c r="DD59" i="52"/>
  <c r="DE59" i="52" s="1"/>
  <c r="DB59" i="52"/>
  <c r="CX59" i="52"/>
  <c r="CV59" i="52"/>
  <c r="DD58" i="52"/>
  <c r="DE58" i="52" s="1"/>
  <c r="DB58" i="52"/>
  <c r="CX58" i="52"/>
  <c r="CV58" i="52"/>
  <c r="DD57" i="52"/>
  <c r="DE57" i="52" s="1"/>
  <c r="DB57" i="52"/>
  <c r="CX57" i="52"/>
  <c r="CV57" i="52"/>
  <c r="DD56" i="52"/>
  <c r="DE56" i="52" s="1"/>
  <c r="DB56" i="52"/>
  <c r="CX56" i="52"/>
  <c r="CV56" i="52"/>
  <c r="DD55" i="52"/>
  <c r="DE55" i="52" s="1"/>
  <c r="DB55" i="52"/>
  <c r="CX55" i="52"/>
  <c r="CV55" i="52"/>
  <c r="DD54" i="52"/>
  <c r="DE54" i="52" s="1"/>
  <c r="DB54" i="52"/>
  <c r="CX54" i="52"/>
  <c r="CV54" i="52"/>
  <c r="DD53" i="52"/>
  <c r="DE53" i="52" s="1"/>
  <c r="DB53" i="52"/>
  <c r="CX53" i="52"/>
  <c r="CV53" i="52"/>
  <c r="DD52" i="52"/>
  <c r="DE52" i="52" s="1"/>
  <c r="DB52" i="52"/>
  <c r="CX52" i="52"/>
  <c r="CV52" i="52"/>
  <c r="DD51" i="52"/>
  <c r="DE51" i="52" s="1"/>
  <c r="DB51" i="52"/>
  <c r="CX51" i="52"/>
  <c r="CV51" i="52"/>
  <c r="DD50" i="52"/>
  <c r="DE50" i="52" s="1"/>
  <c r="DB50" i="52"/>
  <c r="CX50" i="52"/>
  <c r="CV50" i="52"/>
  <c r="DD49" i="52"/>
  <c r="DE49" i="52" s="1"/>
  <c r="DB49" i="52"/>
  <c r="CX49" i="52"/>
  <c r="CV49" i="52"/>
  <c r="DD48" i="52"/>
  <c r="DE48" i="52" s="1"/>
  <c r="DB48" i="52"/>
  <c r="CX48" i="52"/>
  <c r="CV48" i="52"/>
  <c r="DD47" i="52"/>
  <c r="DE47" i="52" s="1"/>
  <c r="DB47" i="52"/>
  <c r="CX47" i="52"/>
  <c r="CV47" i="52"/>
  <c r="CW47" i="52" s="1"/>
  <c r="DD46" i="52"/>
  <c r="DE46" i="52" s="1"/>
  <c r="DB46" i="52"/>
  <c r="CX46" i="52"/>
  <c r="CV46" i="52"/>
  <c r="DD45" i="52"/>
  <c r="DE45" i="52" s="1"/>
  <c r="DB45" i="52"/>
  <c r="CX45" i="52"/>
  <c r="CV45" i="52"/>
  <c r="CW45" i="52" s="1"/>
  <c r="DD44" i="52"/>
  <c r="DE44" i="52" s="1"/>
  <c r="DB44" i="52"/>
  <c r="CX44" i="52"/>
  <c r="CV44" i="52"/>
  <c r="DD43" i="52"/>
  <c r="DE43" i="52" s="1"/>
  <c r="DB43" i="52"/>
  <c r="CX43" i="52"/>
  <c r="CV43" i="52"/>
  <c r="DD42" i="52"/>
  <c r="DE42" i="52" s="1"/>
  <c r="DB42" i="52"/>
  <c r="CX42" i="52"/>
  <c r="CV42" i="52"/>
  <c r="DD41" i="52"/>
  <c r="DE41" i="52" s="1"/>
  <c r="DB41" i="52"/>
  <c r="CX41" i="52"/>
  <c r="CV41" i="52"/>
  <c r="CW41" i="52" s="1"/>
  <c r="DD40" i="52"/>
  <c r="DE40" i="52" s="1"/>
  <c r="DB40" i="52"/>
  <c r="CX40" i="52"/>
  <c r="CV40" i="52"/>
  <c r="DD39" i="52"/>
  <c r="DE39" i="52" s="1"/>
  <c r="DB39" i="52"/>
  <c r="CX39" i="52"/>
  <c r="CV39" i="52"/>
  <c r="CW39" i="52" s="1"/>
  <c r="DD38" i="52"/>
  <c r="DE38" i="52" s="1"/>
  <c r="DB38" i="52"/>
  <c r="CX38" i="52"/>
  <c r="CV38" i="52"/>
  <c r="DD37" i="52"/>
  <c r="DE37" i="52" s="1"/>
  <c r="DB37" i="52"/>
  <c r="CX37" i="52"/>
  <c r="CV37" i="52"/>
  <c r="CW37" i="52" s="1"/>
  <c r="DD36" i="52"/>
  <c r="DE36" i="52" s="1"/>
  <c r="DB36" i="52"/>
  <c r="CX36" i="52"/>
  <c r="CV36" i="52"/>
  <c r="DD35" i="52"/>
  <c r="DE35" i="52" s="1"/>
  <c r="DB35" i="52"/>
  <c r="CX35" i="52"/>
  <c r="CV35" i="52"/>
  <c r="CW35" i="52" s="1"/>
  <c r="DD34" i="52"/>
  <c r="DE34" i="52" s="1"/>
  <c r="DB34" i="52"/>
  <c r="CX34" i="52"/>
  <c r="CV34" i="52"/>
  <c r="DD33" i="52"/>
  <c r="DE33" i="52" s="1"/>
  <c r="DB33" i="52"/>
  <c r="CX33" i="52"/>
  <c r="CV33" i="52"/>
  <c r="CW33" i="52" s="1"/>
  <c r="DD32" i="52"/>
  <c r="DE32" i="52" s="1"/>
  <c r="DB32" i="52"/>
  <c r="CX32" i="52"/>
  <c r="CV32" i="52"/>
  <c r="DD31" i="52"/>
  <c r="DE31" i="52" s="1"/>
  <c r="DB31" i="52"/>
  <c r="CX31" i="52"/>
  <c r="CV31" i="52"/>
  <c r="DD30" i="52"/>
  <c r="DE30" i="52" s="1"/>
  <c r="DB30" i="52"/>
  <c r="CX30" i="52"/>
  <c r="CV30" i="52"/>
  <c r="DD29" i="52"/>
  <c r="DE29" i="52" s="1"/>
  <c r="DB29" i="52"/>
  <c r="CX29" i="52"/>
  <c r="CV29" i="52"/>
  <c r="CW29" i="52" s="1"/>
  <c r="DD28" i="52"/>
  <c r="DE28" i="52" s="1"/>
  <c r="DB28" i="52"/>
  <c r="CX28" i="52"/>
  <c r="CV28" i="52"/>
  <c r="DD27" i="52"/>
  <c r="DE27" i="52" s="1"/>
  <c r="DB27" i="52"/>
  <c r="CX27" i="52"/>
  <c r="CV27" i="52"/>
  <c r="CW27" i="52" s="1"/>
  <c r="DD26" i="52"/>
  <c r="DE26" i="52" s="1"/>
  <c r="DB26" i="52"/>
  <c r="CX26" i="52"/>
  <c r="CV26" i="52"/>
  <c r="DD25" i="52"/>
  <c r="DE25" i="52" s="1"/>
  <c r="DB25" i="52"/>
  <c r="CX25" i="52"/>
  <c r="CV25" i="52"/>
  <c r="DD24" i="52"/>
  <c r="DE24" i="52" s="1"/>
  <c r="DB24" i="52"/>
  <c r="CX24" i="52"/>
  <c r="CV24" i="52"/>
  <c r="DD23" i="52"/>
  <c r="DE23" i="52" s="1"/>
  <c r="DB23" i="52"/>
  <c r="CX23" i="52"/>
  <c r="CV23" i="52"/>
  <c r="DD22" i="52"/>
  <c r="DE22" i="52" s="1"/>
  <c r="DB22" i="52"/>
  <c r="CX22" i="52"/>
  <c r="CV22" i="52"/>
  <c r="DD21" i="52"/>
  <c r="DE21" i="52" s="1"/>
  <c r="DB21" i="52"/>
  <c r="DC21" i="52" s="1"/>
  <c r="CX21" i="52"/>
  <c r="CV21" i="52"/>
  <c r="DD20" i="52"/>
  <c r="DE20" i="52" s="1"/>
  <c r="DB20" i="52"/>
  <c r="CX20" i="52"/>
  <c r="CV20" i="52"/>
  <c r="DD15" i="52"/>
  <c r="DB15" i="52"/>
  <c r="CX15" i="52"/>
  <c r="CV15" i="52"/>
  <c r="DD14" i="52"/>
  <c r="DB14" i="52"/>
  <c r="CX14" i="52"/>
  <c r="CV14" i="52"/>
  <c r="DD13" i="52"/>
  <c r="DB13" i="52"/>
  <c r="CX13" i="52"/>
  <c r="CV13" i="52"/>
  <c r="DD12" i="52"/>
  <c r="DB12" i="52"/>
  <c r="CX12" i="52"/>
  <c r="CV12" i="52"/>
  <c r="DD11" i="52"/>
  <c r="DB11" i="52"/>
  <c r="CX11" i="52"/>
  <c r="CV11" i="52"/>
  <c r="CX10" i="52"/>
  <c r="CV10" i="52"/>
  <c r="DK9" i="52"/>
  <c r="CX9" i="52"/>
  <c r="CV9" i="52"/>
  <c r="DD8" i="52"/>
  <c r="DB8" i="52"/>
  <c r="DB10" i="52" s="1"/>
  <c r="CX8" i="52"/>
  <c r="CV8" i="52"/>
  <c r="DL129" i="53" l="1"/>
  <c r="AY101" i="50"/>
  <c r="AU101" i="50"/>
  <c r="AT115" i="50"/>
  <c r="C110" i="47"/>
  <c r="E9" i="47"/>
  <c r="C15" i="47"/>
  <c r="C100" i="47" s="1"/>
  <c r="DD111" i="53"/>
  <c r="CZ106" i="52"/>
  <c r="DJ106" i="52" s="1"/>
  <c r="DC23" i="52"/>
  <c r="DC25" i="52"/>
  <c r="DC27" i="52"/>
  <c r="DC29" i="52"/>
  <c r="DC31" i="52"/>
  <c r="DC33" i="52"/>
  <c r="DC35" i="52"/>
  <c r="DC37" i="52"/>
  <c r="DC39" i="52"/>
  <c r="DC41" i="52"/>
  <c r="DC43" i="52"/>
  <c r="DC45" i="52"/>
  <c r="DC47" i="52"/>
  <c r="DC49" i="52"/>
  <c r="DC51" i="52"/>
  <c r="DC53" i="52"/>
  <c r="DC55" i="52"/>
  <c r="DC57" i="52"/>
  <c r="DC59" i="52"/>
  <c r="DC65" i="52"/>
  <c r="DC67" i="52"/>
  <c r="DC69" i="52"/>
  <c r="DC71" i="52"/>
  <c r="DC75" i="52"/>
  <c r="DC77" i="52"/>
  <c r="DF79" i="52"/>
  <c r="DC79" i="52"/>
  <c r="DC81" i="52"/>
  <c r="DC83" i="52"/>
  <c r="DC85" i="52"/>
  <c r="DC87" i="52"/>
  <c r="DC89" i="52"/>
  <c r="DC91" i="52"/>
  <c r="DC93" i="52"/>
  <c r="DF104" i="52"/>
  <c r="DK104" i="52" s="1"/>
  <c r="DC20" i="52"/>
  <c r="DC22" i="52"/>
  <c r="DC24" i="52"/>
  <c r="DC26" i="52"/>
  <c r="DC28" i="52"/>
  <c r="DC30" i="52"/>
  <c r="DC32" i="52"/>
  <c r="DC34" i="52"/>
  <c r="DC36" i="52"/>
  <c r="DC38" i="52"/>
  <c r="DF40" i="52"/>
  <c r="DC40" i="52"/>
  <c r="DF42" i="52"/>
  <c r="DC42" i="52"/>
  <c r="DF44" i="52"/>
  <c r="DC44" i="52"/>
  <c r="DC46" i="52"/>
  <c r="DF48" i="52"/>
  <c r="DC48" i="52"/>
  <c r="DC50" i="52"/>
  <c r="DC52" i="52"/>
  <c r="DC54" i="52"/>
  <c r="DC56" i="52"/>
  <c r="DC58" i="52"/>
  <c r="DC61" i="52"/>
  <c r="DC66" i="52"/>
  <c r="DC68" i="52"/>
  <c r="DC70" i="52"/>
  <c r="DC74" i="52"/>
  <c r="DC76" i="52"/>
  <c r="DC78" i="52"/>
  <c r="DC80" i="52"/>
  <c r="DC82" i="52"/>
  <c r="DC84" i="52"/>
  <c r="DC86" i="52"/>
  <c r="DC88" i="52"/>
  <c r="DC90" i="52"/>
  <c r="DC92" i="52"/>
  <c r="DD94" i="52"/>
  <c r="DE94" i="52" s="1"/>
  <c r="DE81" i="52"/>
  <c r="DC97" i="52"/>
  <c r="DC99" i="52"/>
  <c r="CZ104" i="53"/>
  <c r="DJ104" i="53" s="1"/>
  <c r="CW22" i="52"/>
  <c r="CW24" i="52"/>
  <c r="CW28" i="52"/>
  <c r="CW32" i="52"/>
  <c r="CW34" i="52"/>
  <c r="CW42" i="52"/>
  <c r="CW44" i="52"/>
  <c r="CW48" i="52"/>
  <c r="CW50" i="52"/>
  <c r="CW52" i="52"/>
  <c r="CW54" i="52"/>
  <c r="CW58" i="52"/>
  <c r="CW70" i="52"/>
  <c r="CW74" i="52"/>
  <c r="CW80" i="52"/>
  <c r="CW82" i="52"/>
  <c r="CW84" i="52"/>
  <c r="DC97" i="53"/>
  <c r="DC88" i="53"/>
  <c r="DC80" i="53"/>
  <c r="DC71" i="53"/>
  <c r="DC61" i="53"/>
  <c r="DC53" i="53"/>
  <c r="DC45" i="53"/>
  <c r="DC37" i="53"/>
  <c r="DC29" i="53"/>
  <c r="DC21" i="53"/>
  <c r="DC54" i="53"/>
  <c r="DC87" i="53"/>
  <c r="DC79" i="53"/>
  <c r="DC70" i="53"/>
  <c r="DC52" i="53"/>
  <c r="DC44" i="53"/>
  <c r="DC36" i="53"/>
  <c r="DC28" i="53"/>
  <c r="DC20" i="53"/>
  <c r="DC38" i="53"/>
  <c r="DC86" i="53"/>
  <c r="DC78" i="53"/>
  <c r="DC69" i="53"/>
  <c r="DC59" i="53"/>
  <c r="DC51" i="53"/>
  <c r="DC43" i="53"/>
  <c r="DC35" i="53"/>
  <c r="DC27" i="53"/>
  <c r="DC46" i="53"/>
  <c r="DC93" i="53"/>
  <c r="DC85" i="53"/>
  <c r="DC77" i="53"/>
  <c r="DC68" i="53"/>
  <c r="DC58" i="53"/>
  <c r="DC50" i="53"/>
  <c r="DC42" i="53"/>
  <c r="DC34" i="53"/>
  <c r="DC26" i="53"/>
  <c r="DC92" i="53"/>
  <c r="DC84" i="53"/>
  <c r="DC76" i="53"/>
  <c r="DC67" i="53"/>
  <c r="DC57" i="53"/>
  <c r="DC49" i="53"/>
  <c r="DC41" i="53"/>
  <c r="DC33" i="53"/>
  <c r="DC25" i="53"/>
  <c r="DC98" i="53"/>
  <c r="DC22" i="53"/>
  <c r="DC91" i="53"/>
  <c r="DC83" i="53"/>
  <c r="DC75" i="53"/>
  <c r="DC66" i="53"/>
  <c r="DC56" i="53"/>
  <c r="DC48" i="53"/>
  <c r="DC40" i="53"/>
  <c r="DC32" i="53"/>
  <c r="DC24" i="53"/>
  <c r="DC89" i="53"/>
  <c r="DC99" i="53"/>
  <c r="DC90" i="53"/>
  <c r="DC82" i="53"/>
  <c r="DC74" i="53"/>
  <c r="DC65" i="53"/>
  <c r="DC55" i="53"/>
  <c r="DC47" i="53"/>
  <c r="DC39" i="53"/>
  <c r="DC31" i="53"/>
  <c r="DC23" i="53"/>
  <c r="DC81" i="53"/>
  <c r="DC30" i="53"/>
  <c r="DE99" i="53"/>
  <c r="DE90" i="53"/>
  <c r="DE82" i="53"/>
  <c r="DE74" i="53"/>
  <c r="DE65" i="53"/>
  <c r="DE55" i="53"/>
  <c r="DE47" i="53"/>
  <c r="DE39" i="53"/>
  <c r="DE31" i="53"/>
  <c r="DE23" i="53"/>
  <c r="DE98" i="53"/>
  <c r="DE89" i="53"/>
  <c r="DE81" i="53"/>
  <c r="DE54" i="53"/>
  <c r="DE46" i="53"/>
  <c r="DE38" i="53"/>
  <c r="DE30" i="53"/>
  <c r="DE22" i="53"/>
  <c r="DE97" i="53"/>
  <c r="DE88" i="53"/>
  <c r="DE80" i="53"/>
  <c r="DE71" i="53"/>
  <c r="DE61" i="53"/>
  <c r="DE53" i="53"/>
  <c r="DE45" i="53"/>
  <c r="DE37" i="53"/>
  <c r="DE29" i="53"/>
  <c r="DE21" i="53"/>
  <c r="DE87" i="53"/>
  <c r="DE79" i="53"/>
  <c r="DE70" i="53"/>
  <c r="DE52" i="53"/>
  <c r="DE44" i="53"/>
  <c r="DE36" i="53"/>
  <c r="DE28" i="53"/>
  <c r="DE20" i="53"/>
  <c r="DE86" i="53"/>
  <c r="DE78" i="53"/>
  <c r="DE69" i="53"/>
  <c r="DE59" i="53"/>
  <c r="DE51" i="53"/>
  <c r="DE43" i="53"/>
  <c r="DE35" i="53"/>
  <c r="DE27" i="53"/>
  <c r="DE83" i="53"/>
  <c r="DE66" i="53"/>
  <c r="DE40" i="53"/>
  <c r="DE93" i="53"/>
  <c r="DE85" i="53"/>
  <c r="DE77" i="53"/>
  <c r="DE68" i="53"/>
  <c r="DE58" i="53"/>
  <c r="DE50" i="53"/>
  <c r="DE42" i="53"/>
  <c r="DE34" i="53"/>
  <c r="DE26" i="53"/>
  <c r="DE75" i="53"/>
  <c r="DE48" i="53"/>
  <c r="DE32" i="53"/>
  <c r="DE92" i="53"/>
  <c r="DE84" i="53"/>
  <c r="DE76" i="53"/>
  <c r="DE67" i="53"/>
  <c r="DE57" i="53"/>
  <c r="DE49" i="53"/>
  <c r="DE41" i="53"/>
  <c r="DE33" i="53"/>
  <c r="DE25" i="53"/>
  <c r="DE91" i="53"/>
  <c r="DE56" i="53"/>
  <c r="DE24" i="53"/>
  <c r="BD127" i="51"/>
  <c r="BD101" i="51"/>
  <c r="BB113" i="51"/>
  <c r="BB115" i="51"/>
  <c r="BC115" i="51"/>
  <c r="BC113" i="51"/>
  <c r="BD121" i="51"/>
  <c r="BD119" i="51"/>
  <c r="DB111" i="53"/>
  <c r="DF104" i="53"/>
  <c r="DK104" i="53" s="1"/>
  <c r="DL127" i="53"/>
  <c r="DF25" i="53"/>
  <c r="DK25" i="53" s="1"/>
  <c r="DJ99" i="53"/>
  <c r="DF110" i="53"/>
  <c r="DF105" i="53"/>
  <c r="DK105" i="53" s="1"/>
  <c r="DF76" i="53"/>
  <c r="DK76" i="53" s="1"/>
  <c r="DF78" i="53"/>
  <c r="DK78" i="53" s="1"/>
  <c r="DF84" i="53"/>
  <c r="DK84" i="53" s="1"/>
  <c r="DF86" i="53"/>
  <c r="DK86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99" i="53"/>
  <c r="DK99" i="53" s="1"/>
  <c r="DF75" i="53"/>
  <c r="DK75" i="53" s="1"/>
  <c r="DF83" i="53"/>
  <c r="DK83" i="53" s="1"/>
  <c r="DF89" i="53"/>
  <c r="DK89" i="53" s="1"/>
  <c r="DF37" i="53"/>
  <c r="DK37" i="53" s="1"/>
  <c r="DF55" i="53"/>
  <c r="DK55" i="53" s="1"/>
  <c r="DF30" i="53"/>
  <c r="DK30" i="53" s="1"/>
  <c r="DF36" i="53"/>
  <c r="DK36" i="53" s="1"/>
  <c r="DF46" i="53"/>
  <c r="DK46" i="53" s="1"/>
  <c r="DF52" i="53"/>
  <c r="DK52" i="53" s="1"/>
  <c r="DF56" i="53"/>
  <c r="DK56" i="53" s="1"/>
  <c r="DF13" i="53"/>
  <c r="DK13" i="53" s="1"/>
  <c r="DF12" i="53"/>
  <c r="DK12" i="53" s="1"/>
  <c r="CW38" i="53"/>
  <c r="CZ105" i="53"/>
  <c r="DJ105" i="53" s="1"/>
  <c r="CZ109" i="53"/>
  <c r="DJ109" i="53" s="1"/>
  <c r="CZ70" i="53"/>
  <c r="CY90" i="53"/>
  <c r="CZ110" i="53"/>
  <c r="DJ110" i="53" s="1"/>
  <c r="CZ98" i="53"/>
  <c r="CZ30" i="53"/>
  <c r="CZ32" i="53"/>
  <c r="CZ42" i="53"/>
  <c r="CZ48" i="53"/>
  <c r="CZ58" i="53"/>
  <c r="CZ31" i="53"/>
  <c r="CZ24" i="53"/>
  <c r="CZ54" i="53"/>
  <c r="CZ66" i="53"/>
  <c r="CZ68" i="53"/>
  <c r="CZ106" i="53"/>
  <c r="DJ106" i="53" s="1"/>
  <c r="CY99" i="53"/>
  <c r="CW88" i="53"/>
  <c r="CW97" i="53"/>
  <c r="CZ23" i="53"/>
  <c r="CW65" i="53"/>
  <c r="CZ83" i="53"/>
  <c r="CZ93" i="53"/>
  <c r="CW98" i="53"/>
  <c r="DF11" i="53"/>
  <c r="DK11" i="53" s="1"/>
  <c r="DF93" i="53"/>
  <c r="DK93" i="53" s="1"/>
  <c r="DF98" i="53"/>
  <c r="DK98" i="53" s="1"/>
  <c r="DL126" i="53"/>
  <c r="DF27" i="53"/>
  <c r="DK27" i="53" s="1"/>
  <c r="DF61" i="53"/>
  <c r="DK61" i="53" s="1"/>
  <c r="DF31" i="53"/>
  <c r="DK31" i="53" s="1"/>
  <c r="DF35" i="53"/>
  <c r="DK35" i="53" s="1"/>
  <c r="DF66" i="53"/>
  <c r="DK66" i="53" s="1"/>
  <c r="DF68" i="53"/>
  <c r="DK68" i="53" s="1"/>
  <c r="DF43" i="53"/>
  <c r="DK43" i="53" s="1"/>
  <c r="DF45" i="53"/>
  <c r="DK45" i="53" s="1"/>
  <c r="DF97" i="53"/>
  <c r="DK97" i="53" s="1"/>
  <c r="DF59" i="53"/>
  <c r="DK59" i="53" s="1"/>
  <c r="DF20" i="53"/>
  <c r="DK20" i="53" s="1"/>
  <c r="DF34" i="53"/>
  <c r="DK34" i="53" s="1"/>
  <c r="DF69" i="53"/>
  <c r="DK69" i="53" s="1"/>
  <c r="DF109" i="53"/>
  <c r="DK109" i="53" s="1"/>
  <c r="DF44" i="53"/>
  <c r="DK44" i="53" s="1"/>
  <c r="DF77" i="53"/>
  <c r="DK77" i="53" s="1"/>
  <c r="DF79" i="53"/>
  <c r="DK79" i="53" s="1"/>
  <c r="DF81" i="53"/>
  <c r="DK81" i="53" s="1"/>
  <c r="DF38" i="53"/>
  <c r="DK38" i="53" s="1"/>
  <c r="DF40" i="53"/>
  <c r="DK40" i="53" s="1"/>
  <c r="DF53" i="53"/>
  <c r="DK53" i="53" s="1"/>
  <c r="DF85" i="53"/>
  <c r="DK85" i="53" s="1"/>
  <c r="DF90" i="53"/>
  <c r="DK90" i="53" s="1"/>
  <c r="DF15" i="53"/>
  <c r="DK15" i="53" s="1"/>
  <c r="DF57" i="53"/>
  <c r="DK57" i="53" s="1"/>
  <c r="DF70" i="53"/>
  <c r="DK70" i="53" s="1"/>
  <c r="DF87" i="53"/>
  <c r="DK87" i="53" s="1"/>
  <c r="DF47" i="53"/>
  <c r="DK47" i="53" s="1"/>
  <c r="DF106" i="53"/>
  <c r="DK106" i="53" s="1"/>
  <c r="DF39" i="53"/>
  <c r="DK39" i="53" s="1"/>
  <c r="DF48" i="53"/>
  <c r="DK48" i="53" s="1"/>
  <c r="DF80" i="53"/>
  <c r="DK80" i="53" s="1"/>
  <c r="DF91" i="53"/>
  <c r="DK91" i="53" s="1"/>
  <c r="DF23" i="53"/>
  <c r="DK23" i="53" s="1"/>
  <c r="DL104" i="53"/>
  <c r="DF8" i="53"/>
  <c r="DK8" i="53" s="1"/>
  <c r="DK10" i="53" s="1"/>
  <c r="DF14" i="53"/>
  <c r="DK14" i="53" s="1"/>
  <c r="DB60" i="53"/>
  <c r="DB62" i="53" s="1"/>
  <c r="DC62" i="53" s="1"/>
  <c r="DF29" i="53"/>
  <c r="DK29" i="53" s="1"/>
  <c r="DF58" i="53"/>
  <c r="DK58" i="53" s="1"/>
  <c r="DF71" i="53"/>
  <c r="DK71" i="53" s="1"/>
  <c r="DF82" i="53"/>
  <c r="DK82" i="53" s="1"/>
  <c r="DF88" i="53"/>
  <c r="DK88" i="53" s="1"/>
  <c r="CW80" i="53"/>
  <c r="CW28" i="53"/>
  <c r="CY33" i="53"/>
  <c r="CY35" i="53"/>
  <c r="CY38" i="53"/>
  <c r="CY47" i="53"/>
  <c r="CY49" i="53"/>
  <c r="CY51" i="53"/>
  <c r="CY69" i="53"/>
  <c r="CW82" i="53"/>
  <c r="CY87" i="53"/>
  <c r="CW89" i="53"/>
  <c r="CY92" i="53"/>
  <c r="CW87" i="53"/>
  <c r="CY28" i="53"/>
  <c r="CW37" i="53"/>
  <c r="CY40" i="53"/>
  <c r="CY42" i="53"/>
  <c r="CY44" i="53"/>
  <c r="CW46" i="53"/>
  <c r="CW53" i="53"/>
  <c r="CW61" i="53"/>
  <c r="CW71" i="53"/>
  <c r="CW75" i="53"/>
  <c r="CY21" i="53"/>
  <c r="CY30" i="53"/>
  <c r="CY37" i="53"/>
  <c r="CY46" i="53"/>
  <c r="CY53" i="53"/>
  <c r="CY75" i="53"/>
  <c r="CZ84" i="53"/>
  <c r="CW47" i="53"/>
  <c r="CV111" i="53"/>
  <c r="CY23" i="53"/>
  <c r="CY25" i="53"/>
  <c r="CW39" i="53"/>
  <c r="CY55" i="53"/>
  <c r="CY66" i="53"/>
  <c r="CY77" i="53"/>
  <c r="CW79" i="53"/>
  <c r="CW81" i="53"/>
  <c r="CZ82" i="53"/>
  <c r="CY84" i="53"/>
  <c r="CY86" i="53"/>
  <c r="CY91" i="53"/>
  <c r="CX111" i="53"/>
  <c r="CW20" i="53"/>
  <c r="CY27" i="53"/>
  <c r="CY32" i="53"/>
  <c r="CY34" i="53"/>
  <c r="CW36" i="53"/>
  <c r="CY39" i="53"/>
  <c r="CY48" i="53"/>
  <c r="CY50" i="53"/>
  <c r="CW70" i="53"/>
  <c r="CY79" i="53"/>
  <c r="CY93" i="53"/>
  <c r="CZ22" i="53"/>
  <c r="CZ29" i="53"/>
  <c r="CY36" i="53"/>
  <c r="CY41" i="53"/>
  <c r="CY43" i="53"/>
  <c r="CY52" i="53"/>
  <c r="CW54" i="53"/>
  <c r="CY59" i="53"/>
  <c r="CY70" i="53"/>
  <c r="CW23" i="53"/>
  <c r="CW30" i="53"/>
  <c r="CZ45" i="53"/>
  <c r="CW48" i="53"/>
  <c r="CZ40" i="53"/>
  <c r="CZ55" i="53"/>
  <c r="CW40" i="53"/>
  <c r="CZ52" i="53"/>
  <c r="CZ47" i="53"/>
  <c r="CZ56" i="53"/>
  <c r="CZ33" i="53"/>
  <c r="CZ38" i="53"/>
  <c r="CW56" i="53"/>
  <c r="CZ74" i="53"/>
  <c r="CZ79" i="53"/>
  <c r="CZ81" i="53"/>
  <c r="CZ89" i="53"/>
  <c r="CZ91" i="53"/>
  <c r="CZ90" i="53"/>
  <c r="CW74" i="53"/>
  <c r="CW90" i="53"/>
  <c r="CX94" i="53"/>
  <c r="CZ77" i="53"/>
  <c r="CZ87" i="53"/>
  <c r="CW83" i="53"/>
  <c r="CW91" i="53"/>
  <c r="CZ76" i="53"/>
  <c r="CZ75" i="53"/>
  <c r="CZ85" i="53"/>
  <c r="CZ92" i="53"/>
  <c r="CV72" i="53"/>
  <c r="CW66" i="53"/>
  <c r="CZ65" i="53"/>
  <c r="CZ67" i="53"/>
  <c r="CZ25" i="53"/>
  <c r="CW45" i="53"/>
  <c r="CZ46" i="53"/>
  <c r="CW24" i="53"/>
  <c r="CW31" i="53"/>
  <c r="CW32" i="53"/>
  <c r="CZ39" i="53"/>
  <c r="CZ44" i="53"/>
  <c r="CW55" i="53"/>
  <c r="CX60" i="53"/>
  <c r="CY60" i="53" s="1"/>
  <c r="CW22" i="53"/>
  <c r="CW29" i="53"/>
  <c r="CZ21" i="53"/>
  <c r="CZ50" i="53"/>
  <c r="CZ14" i="53"/>
  <c r="DJ14" i="53" s="1"/>
  <c r="CZ13" i="53"/>
  <c r="DJ13" i="53" s="1"/>
  <c r="CZ11" i="53"/>
  <c r="DJ11" i="53" s="1"/>
  <c r="CX16" i="53"/>
  <c r="CY16" i="53" s="1"/>
  <c r="CZ15" i="53"/>
  <c r="DJ15" i="53" s="1"/>
  <c r="CZ12" i="53"/>
  <c r="DJ12" i="53" s="1"/>
  <c r="DF84" i="52"/>
  <c r="DF45" i="52"/>
  <c r="DF55" i="52"/>
  <c r="DF93" i="52"/>
  <c r="DF27" i="52"/>
  <c r="DF92" i="52"/>
  <c r="CZ42" i="52"/>
  <c r="CY22" i="52"/>
  <c r="CY24" i="52"/>
  <c r="CY26" i="52"/>
  <c r="CY28" i="52"/>
  <c r="CY30" i="52"/>
  <c r="CY32" i="52"/>
  <c r="CY34" i="52"/>
  <c r="CY36" i="52"/>
  <c r="CY38" i="52"/>
  <c r="CY40" i="52"/>
  <c r="CY44" i="52"/>
  <c r="CY46" i="52"/>
  <c r="CY48" i="52"/>
  <c r="CY52" i="52"/>
  <c r="CY54" i="52"/>
  <c r="CY56" i="52"/>
  <c r="CY58" i="52"/>
  <c r="CY61" i="52"/>
  <c r="CY66" i="52"/>
  <c r="CY68" i="52"/>
  <c r="CY70" i="52"/>
  <c r="CY74" i="52"/>
  <c r="CY76" i="52"/>
  <c r="CY78" i="52"/>
  <c r="CY80" i="52"/>
  <c r="CW90" i="52"/>
  <c r="CW92" i="52"/>
  <c r="CY84" i="52"/>
  <c r="CY86" i="52"/>
  <c r="CY90" i="52"/>
  <c r="CX111" i="52"/>
  <c r="CY97" i="52"/>
  <c r="CY21" i="52"/>
  <c r="CY23" i="52"/>
  <c r="CY25" i="52"/>
  <c r="CY27" i="52"/>
  <c r="CY29" i="52"/>
  <c r="CY31" i="52"/>
  <c r="CY33" i="52"/>
  <c r="CY35" i="52"/>
  <c r="CY37" i="52"/>
  <c r="CY39" i="52"/>
  <c r="CY41" i="52"/>
  <c r="CY43" i="52"/>
  <c r="CY47" i="52"/>
  <c r="CY49" i="52"/>
  <c r="CY51" i="52"/>
  <c r="CY53" i="52"/>
  <c r="CY55" i="52"/>
  <c r="CY57" i="52"/>
  <c r="CY59" i="52"/>
  <c r="CY67" i="52"/>
  <c r="CY69" i="52"/>
  <c r="CY71" i="52"/>
  <c r="CY75" i="52"/>
  <c r="CY77" i="52"/>
  <c r="CY79" i="52"/>
  <c r="CW91" i="52"/>
  <c r="CW93" i="52"/>
  <c r="CY85" i="52"/>
  <c r="CY87" i="52"/>
  <c r="CY89" i="52"/>
  <c r="CY91" i="52"/>
  <c r="DF81" i="52"/>
  <c r="CZ92" i="52"/>
  <c r="CZ12" i="52"/>
  <c r="DJ12" i="52" s="1"/>
  <c r="CZ30" i="52"/>
  <c r="CZ86" i="52"/>
  <c r="CZ88" i="52"/>
  <c r="DF15" i="52"/>
  <c r="DK15" i="52" s="1"/>
  <c r="DF21" i="52"/>
  <c r="DF29" i="52"/>
  <c r="DF33" i="52"/>
  <c r="DF39" i="52"/>
  <c r="DF47" i="52"/>
  <c r="DF99" i="52"/>
  <c r="DF105" i="52"/>
  <c r="DK105" i="52" s="1"/>
  <c r="DF109" i="52"/>
  <c r="DK109" i="52" s="1"/>
  <c r="DF77" i="52"/>
  <c r="DF50" i="52"/>
  <c r="DF52" i="52"/>
  <c r="DF56" i="52"/>
  <c r="DF76" i="52"/>
  <c r="CZ68" i="52"/>
  <c r="CZ25" i="52"/>
  <c r="DF35" i="52"/>
  <c r="DF78" i="52"/>
  <c r="DF90" i="52"/>
  <c r="DF98" i="52"/>
  <c r="DF8" i="52"/>
  <c r="DF10" i="52" s="1"/>
  <c r="DF97" i="52"/>
  <c r="DF12" i="52"/>
  <c r="DK12" i="52" s="1"/>
  <c r="DF22" i="52"/>
  <c r="DF24" i="52"/>
  <c r="DF26" i="52"/>
  <c r="DF32" i="52"/>
  <c r="DF34" i="52"/>
  <c r="DF53" i="52"/>
  <c r="DF71" i="52"/>
  <c r="CZ53" i="52"/>
  <c r="CZ10" i="52"/>
  <c r="CZ51" i="52"/>
  <c r="CZ76" i="52"/>
  <c r="CZ109" i="52"/>
  <c r="DJ109" i="52" s="1"/>
  <c r="CZ38" i="52"/>
  <c r="CZ59" i="52"/>
  <c r="CZ8" i="52"/>
  <c r="DJ8" i="52" s="1"/>
  <c r="DJ10" i="52" s="1"/>
  <c r="CW59" i="52"/>
  <c r="CZ65" i="52"/>
  <c r="CZ75" i="52"/>
  <c r="CZ43" i="52"/>
  <c r="CZ56" i="52"/>
  <c r="CZ61" i="52"/>
  <c r="CZ66" i="52"/>
  <c r="CZ97" i="52"/>
  <c r="CZ15" i="52"/>
  <c r="DJ15" i="52" s="1"/>
  <c r="CZ21" i="52"/>
  <c r="CZ41" i="52"/>
  <c r="CW51" i="52"/>
  <c r="CZ80" i="52"/>
  <c r="CW43" i="52"/>
  <c r="CZ90" i="52"/>
  <c r="CZ48" i="52"/>
  <c r="CZ104" i="52"/>
  <c r="DJ104" i="52" s="1"/>
  <c r="DL104" i="52" s="1"/>
  <c r="CZ14" i="52"/>
  <c r="DJ14" i="52" s="1"/>
  <c r="CW66" i="52"/>
  <c r="CZ81" i="52"/>
  <c r="CW86" i="52"/>
  <c r="CY42" i="52"/>
  <c r="CY81" i="52"/>
  <c r="CW88" i="52"/>
  <c r="CZ22" i="52"/>
  <c r="CW97" i="52"/>
  <c r="CW65" i="52"/>
  <c r="CW68" i="52"/>
  <c r="CZ9" i="53"/>
  <c r="DJ9" i="53" s="1"/>
  <c r="DL9" i="53" s="1"/>
  <c r="CZ8" i="53"/>
  <c r="DJ8" i="53" s="1"/>
  <c r="DJ10" i="53" s="1"/>
  <c r="AY100" i="51"/>
  <c r="AX101" i="51"/>
  <c r="AQ115" i="51"/>
  <c r="AT115" i="51"/>
  <c r="AU101" i="51"/>
  <c r="AW101" i="51"/>
  <c r="AV115" i="51"/>
  <c r="O115" i="51"/>
  <c r="P101" i="51"/>
  <c r="O113" i="51"/>
  <c r="AC113" i="51"/>
  <c r="AD101" i="51"/>
  <c r="AC115" i="51"/>
  <c r="CY20" i="53"/>
  <c r="CW33" i="53"/>
  <c r="CZ20" i="53"/>
  <c r="CW21" i="53"/>
  <c r="CZ37" i="53"/>
  <c r="DF41" i="53"/>
  <c r="DK41" i="53" s="1"/>
  <c r="CW43" i="53"/>
  <c r="CZ43" i="53"/>
  <c r="CZ49" i="53"/>
  <c r="CW49" i="53"/>
  <c r="CX72" i="53"/>
  <c r="CZ34" i="53"/>
  <c r="CW34" i="53"/>
  <c r="CV16" i="53"/>
  <c r="DB72" i="53"/>
  <c r="DC72" i="53" s="1"/>
  <c r="CZ71" i="53"/>
  <c r="CY71" i="53"/>
  <c r="CZ97" i="53"/>
  <c r="CY97" i="53"/>
  <c r="DD60" i="53"/>
  <c r="DD62" i="53" s="1"/>
  <c r="DE62" i="53" s="1"/>
  <c r="CW27" i="53"/>
  <c r="CZ27" i="53"/>
  <c r="DF32" i="53"/>
  <c r="DK32" i="53" s="1"/>
  <c r="DF33" i="53"/>
  <c r="DK33" i="53" s="1"/>
  <c r="CZ53" i="53"/>
  <c r="DD72" i="53"/>
  <c r="DE72" i="53" s="1"/>
  <c r="CZ88" i="53"/>
  <c r="CY88" i="53"/>
  <c r="CW78" i="53"/>
  <c r="CZ78" i="53"/>
  <c r="DD16" i="53"/>
  <c r="DE16" i="53" s="1"/>
  <c r="CZ36" i="53"/>
  <c r="CZ61" i="53"/>
  <c r="CY61" i="53"/>
  <c r="CZ26" i="53"/>
  <c r="CW26" i="53"/>
  <c r="CW51" i="53"/>
  <c r="CZ51" i="53"/>
  <c r="CZ57" i="53"/>
  <c r="CW57" i="53"/>
  <c r="DB94" i="53"/>
  <c r="DC94" i="53" s="1"/>
  <c r="CZ80" i="53"/>
  <c r="CY80" i="53"/>
  <c r="CW59" i="53"/>
  <c r="CZ59" i="53"/>
  <c r="CV60" i="53"/>
  <c r="CW25" i="53"/>
  <c r="CZ28" i="53"/>
  <c r="CW69" i="53"/>
  <c r="CZ69" i="53"/>
  <c r="DD94" i="53"/>
  <c r="DE94" i="53" s="1"/>
  <c r="CV94" i="53"/>
  <c r="CV119" i="53" s="1"/>
  <c r="DB16" i="53"/>
  <c r="DC16" i="53" s="1"/>
  <c r="CZ10" i="53"/>
  <c r="CW35" i="53"/>
  <c r="CZ35" i="53"/>
  <c r="CZ41" i="53"/>
  <c r="CW41" i="53"/>
  <c r="DF67" i="53"/>
  <c r="DK67" i="53" s="1"/>
  <c r="CW86" i="53"/>
  <c r="CZ86" i="53"/>
  <c r="DF92" i="53"/>
  <c r="DK92" i="53" s="1"/>
  <c r="DF65" i="53"/>
  <c r="CW67" i="53"/>
  <c r="DF74" i="53"/>
  <c r="CW76" i="53"/>
  <c r="CY78" i="53"/>
  <c r="CW84" i="53"/>
  <c r="CW92" i="53"/>
  <c r="CW44" i="53"/>
  <c r="CW52" i="53"/>
  <c r="CY54" i="53"/>
  <c r="CY81" i="53"/>
  <c r="CY89" i="53"/>
  <c r="CY98" i="53"/>
  <c r="CW99" i="53"/>
  <c r="CW42" i="53"/>
  <c r="CW50" i="53"/>
  <c r="CW58" i="53"/>
  <c r="CW68" i="53"/>
  <c r="CW77" i="53"/>
  <c r="CW85" i="53"/>
  <c r="CW93" i="53"/>
  <c r="CZ9" i="52"/>
  <c r="DJ9" i="52" s="1"/>
  <c r="DL9" i="52" s="1"/>
  <c r="DF11" i="52"/>
  <c r="DK11" i="52" s="1"/>
  <c r="CZ13" i="52"/>
  <c r="DJ13" i="52" s="1"/>
  <c r="DF25" i="52"/>
  <c r="DF31" i="52"/>
  <c r="CZ34" i="52"/>
  <c r="DJ34" i="52" s="1"/>
  <c r="DF46" i="52"/>
  <c r="DF49" i="52"/>
  <c r="CZ54" i="52"/>
  <c r="CZ58" i="52"/>
  <c r="DF59" i="52"/>
  <c r="DF67" i="52"/>
  <c r="CW75" i="52"/>
  <c r="DF85" i="52"/>
  <c r="DF91" i="52"/>
  <c r="CZ105" i="52"/>
  <c r="DJ105" i="52" s="1"/>
  <c r="DF106" i="52"/>
  <c r="DK106" i="52" s="1"/>
  <c r="DF110" i="52"/>
  <c r="DK110" i="52" s="1"/>
  <c r="DF13" i="52"/>
  <c r="DK13" i="52" s="1"/>
  <c r="DF30" i="52"/>
  <c r="CW25" i="52"/>
  <c r="CZ31" i="52"/>
  <c r="DF41" i="52"/>
  <c r="DF51" i="52"/>
  <c r="CW53" i="52"/>
  <c r="CW61" i="52"/>
  <c r="DF70" i="52"/>
  <c r="DF87" i="52"/>
  <c r="CW31" i="52"/>
  <c r="CZ32" i="52"/>
  <c r="DF36" i="52"/>
  <c r="CW38" i="52"/>
  <c r="CZ39" i="52"/>
  <c r="CZ44" i="52"/>
  <c r="DF54" i="52"/>
  <c r="CW56" i="52"/>
  <c r="CZ69" i="52"/>
  <c r="DF75" i="52"/>
  <c r="DF83" i="52"/>
  <c r="DL127" i="52"/>
  <c r="DD10" i="52"/>
  <c r="DD111" i="52" s="1"/>
  <c r="CX16" i="52"/>
  <c r="CY16" i="52" s="1"/>
  <c r="CZ23" i="52"/>
  <c r="DF57" i="52"/>
  <c r="DF69" i="52"/>
  <c r="DF89" i="52"/>
  <c r="CY92" i="52"/>
  <c r="CZ11" i="52"/>
  <c r="DJ11" i="52" s="1"/>
  <c r="DF14" i="52"/>
  <c r="DK14" i="52" s="1"/>
  <c r="CV60" i="52"/>
  <c r="CW60" i="52" s="1"/>
  <c r="CW23" i="52"/>
  <c r="CZ24" i="52"/>
  <c r="DF38" i="52"/>
  <c r="DF43" i="52"/>
  <c r="DF61" i="52"/>
  <c r="DF68" i="52"/>
  <c r="CY99" i="52"/>
  <c r="CZ29" i="52"/>
  <c r="CZ35" i="52"/>
  <c r="CY88" i="52"/>
  <c r="DK162" i="52"/>
  <c r="CW20" i="52"/>
  <c r="CZ28" i="52"/>
  <c r="CW30" i="52"/>
  <c r="DK145" i="52"/>
  <c r="CX60" i="52"/>
  <c r="CY20" i="52"/>
  <c r="DF28" i="52"/>
  <c r="DD72" i="52"/>
  <c r="DE72" i="52" s="1"/>
  <c r="DF65" i="52"/>
  <c r="CZ20" i="52"/>
  <c r="CZ26" i="52"/>
  <c r="CW26" i="52"/>
  <c r="DK142" i="52"/>
  <c r="CZ87" i="52"/>
  <c r="CW87" i="52"/>
  <c r="DB60" i="52"/>
  <c r="CW40" i="52"/>
  <c r="CZ40" i="52"/>
  <c r="CZ45" i="52"/>
  <c r="CY45" i="52"/>
  <c r="CW85" i="52"/>
  <c r="CZ85" i="52"/>
  <c r="CZ52" i="52"/>
  <c r="CZ71" i="52"/>
  <c r="CW71" i="52"/>
  <c r="CV72" i="52"/>
  <c r="CV111" i="52"/>
  <c r="CV16" i="52"/>
  <c r="CW21" i="52"/>
  <c r="DB111" i="52"/>
  <c r="DB16" i="52"/>
  <c r="DC16" i="52" s="1"/>
  <c r="DF20" i="52"/>
  <c r="CZ27" i="52"/>
  <c r="DF23" i="52"/>
  <c r="CY50" i="52"/>
  <c r="CZ50" i="52"/>
  <c r="DB72" i="52"/>
  <c r="DC72" i="52" s="1"/>
  <c r="DF66" i="52"/>
  <c r="DK158" i="52"/>
  <c r="DF37" i="52"/>
  <c r="DJ141" i="52"/>
  <c r="CW76" i="52"/>
  <c r="CY83" i="52"/>
  <c r="CZ83" i="52"/>
  <c r="CZ98" i="52"/>
  <c r="CW98" i="52"/>
  <c r="CZ36" i="52"/>
  <c r="CW36" i="52"/>
  <c r="CZ70" i="52"/>
  <c r="CZ78" i="52"/>
  <c r="CW78" i="52"/>
  <c r="CZ79" i="52"/>
  <c r="CW79" i="52"/>
  <c r="DJ157" i="52"/>
  <c r="DB94" i="52"/>
  <c r="DC94" i="52" s="1"/>
  <c r="CZ77" i="52"/>
  <c r="CZ82" i="52"/>
  <c r="CY82" i="52"/>
  <c r="DD60" i="52"/>
  <c r="CZ33" i="52"/>
  <c r="CZ37" i="52"/>
  <c r="CX72" i="52"/>
  <c r="CY65" i="52"/>
  <c r="CW77" i="52"/>
  <c r="CZ84" i="52"/>
  <c r="CZ91" i="52"/>
  <c r="CZ49" i="52"/>
  <c r="CW49" i="52"/>
  <c r="CZ57" i="52"/>
  <c r="CW57" i="52"/>
  <c r="DJ92" i="52"/>
  <c r="CY93" i="52"/>
  <c r="CZ93" i="52"/>
  <c r="CZ47" i="52"/>
  <c r="DF58" i="52"/>
  <c r="CX94" i="52"/>
  <c r="CZ74" i="52"/>
  <c r="CV94" i="52"/>
  <c r="DJ125" i="52"/>
  <c r="DL125" i="52" s="1"/>
  <c r="DJ133" i="52"/>
  <c r="CZ46" i="52"/>
  <c r="CZ55" i="52"/>
  <c r="CW89" i="52"/>
  <c r="CZ89" i="52"/>
  <c r="CW46" i="52"/>
  <c r="CW55" i="52"/>
  <c r="CZ67" i="52"/>
  <c r="CW67" i="52"/>
  <c r="DJ75" i="52"/>
  <c r="DF86" i="52"/>
  <c r="DF88" i="52"/>
  <c r="DK128" i="52"/>
  <c r="DL128" i="52" s="1"/>
  <c r="DK136" i="52"/>
  <c r="DF74" i="52"/>
  <c r="DF80" i="52"/>
  <c r="DF82" i="52"/>
  <c r="CW99" i="52"/>
  <c r="CZ99" i="52"/>
  <c r="DK161" i="52"/>
  <c r="CZ110" i="52"/>
  <c r="DK150" i="52"/>
  <c r="CY98" i="52"/>
  <c r="DJ149" i="52"/>
  <c r="DK153" i="52"/>
  <c r="AZ101" i="50" l="1"/>
  <c r="AY115" i="50"/>
  <c r="E15" i="47"/>
  <c r="E110" i="47"/>
  <c r="DE60" i="53"/>
  <c r="DC60" i="53"/>
  <c r="DD121" i="53"/>
  <c r="DD119" i="53"/>
  <c r="DD117" i="53"/>
  <c r="DB117" i="53"/>
  <c r="DB119" i="53"/>
  <c r="DB121" i="53"/>
  <c r="CW72" i="53"/>
  <c r="CV121" i="53"/>
  <c r="CX121" i="53"/>
  <c r="CX119" i="53"/>
  <c r="DL105" i="53"/>
  <c r="DA99" i="52"/>
  <c r="DA55" i="52"/>
  <c r="DA47" i="52"/>
  <c r="DA91" i="52"/>
  <c r="DA78" i="52"/>
  <c r="DL106" i="52"/>
  <c r="DA46" i="52"/>
  <c r="DA67" i="52"/>
  <c r="DA49" i="52"/>
  <c r="DA50" i="52"/>
  <c r="DA45" i="52"/>
  <c r="DA93" i="52"/>
  <c r="DA36" i="52"/>
  <c r="DA71" i="52"/>
  <c r="DA52" i="52"/>
  <c r="DA26" i="52"/>
  <c r="DJ61" i="52"/>
  <c r="DA61" i="52"/>
  <c r="DJ38" i="52"/>
  <c r="DA38" i="52"/>
  <c r="DA92" i="52"/>
  <c r="DJ66" i="52"/>
  <c r="DA66" i="52"/>
  <c r="DA82" i="52"/>
  <c r="DA40" i="52"/>
  <c r="DA20" i="52"/>
  <c r="DA28" i="52"/>
  <c r="DJ80" i="52"/>
  <c r="DA80" i="52"/>
  <c r="DJ56" i="52"/>
  <c r="DA56" i="52"/>
  <c r="DJ42" i="52"/>
  <c r="DA42" i="52"/>
  <c r="DJ39" i="52"/>
  <c r="DA39" i="52"/>
  <c r="DJ54" i="52"/>
  <c r="DA54" i="52"/>
  <c r="DJ90" i="52"/>
  <c r="DA90" i="52"/>
  <c r="DJ59" i="52"/>
  <c r="DA59" i="52"/>
  <c r="DA84" i="52"/>
  <c r="DA70" i="52"/>
  <c r="DA77" i="52"/>
  <c r="DA27" i="52"/>
  <c r="DJ32" i="52"/>
  <c r="DA32" i="52"/>
  <c r="DJ31" i="52"/>
  <c r="DA31" i="52"/>
  <c r="DA34" i="52"/>
  <c r="DJ81" i="52"/>
  <c r="DA81" i="52"/>
  <c r="DJ43" i="52"/>
  <c r="DA43" i="52"/>
  <c r="DJ76" i="52"/>
  <c r="DA76" i="52"/>
  <c r="DJ69" i="52"/>
  <c r="DA69" i="52"/>
  <c r="DJ41" i="52"/>
  <c r="DA41" i="52"/>
  <c r="DA75" i="52"/>
  <c r="DJ51" i="52"/>
  <c r="DA51" i="52"/>
  <c r="DJ21" i="52"/>
  <c r="DA21" i="52"/>
  <c r="DJ25" i="52"/>
  <c r="DA25" i="52"/>
  <c r="DA74" i="52"/>
  <c r="DA57" i="52"/>
  <c r="DA37" i="52"/>
  <c r="DA98" i="52"/>
  <c r="DA85" i="52"/>
  <c r="DA87" i="52"/>
  <c r="DJ35" i="52"/>
  <c r="DA35" i="52"/>
  <c r="DJ23" i="52"/>
  <c r="DA23" i="52"/>
  <c r="DJ22" i="52"/>
  <c r="DA22" i="52"/>
  <c r="DJ53" i="52"/>
  <c r="DA53" i="52"/>
  <c r="DL12" i="52"/>
  <c r="DJ68" i="52"/>
  <c r="DA68" i="52"/>
  <c r="DJ86" i="52"/>
  <c r="DA86" i="52"/>
  <c r="DJ24" i="52"/>
  <c r="DA24" i="52"/>
  <c r="DJ65" i="52"/>
  <c r="DA65" i="52"/>
  <c r="DJ88" i="52"/>
  <c r="DA88" i="52"/>
  <c r="DA89" i="52"/>
  <c r="DA33" i="52"/>
  <c r="DA79" i="52"/>
  <c r="DA83" i="52"/>
  <c r="DJ29" i="52"/>
  <c r="DA29" i="52"/>
  <c r="DJ44" i="52"/>
  <c r="DA44" i="52"/>
  <c r="DJ58" i="52"/>
  <c r="DA58" i="52"/>
  <c r="DJ48" i="52"/>
  <c r="DA48" i="52"/>
  <c r="DJ97" i="52"/>
  <c r="DA97" i="52"/>
  <c r="DJ30" i="52"/>
  <c r="DA30" i="52"/>
  <c r="DK97" i="52"/>
  <c r="DG97" i="52"/>
  <c r="DK56" i="52"/>
  <c r="DG56" i="52"/>
  <c r="DK39" i="52"/>
  <c r="DG39" i="52"/>
  <c r="DK84" i="52"/>
  <c r="DG84" i="52"/>
  <c r="DK68" i="52"/>
  <c r="DG68" i="52"/>
  <c r="DK51" i="52"/>
  <c r="DG51" i="52"/>
  <c r="DK49" i="52"/>
  <c r="DG49" i="52"/>
  <c r="DK34" i="52"/>
  <c r="DL34" i="52" s="1"/>
  <c r="DG34" i="52"/>
  <c r="DK98" i="52"/>
  <c r="DG98" i="52"/>
  <c r="DK52" i="52"/>
  <c r="DG52" i="52"/>
  <c r="DK33" i="52"/>
  <c r="DG33" i="52"/>
  <c r="DK40" i="52"/>
  <c r="DG40" i="52"/>
  <c r="DD62" i="52"/>
  <c r="DE62" i="52" s="1"/>
  <c r="DE60" i="52"/>
  <c r="DK71" i="52"/>
  <c r="DG71" i="52"/>
  <c r="DK53" i="52"/>
  <c r="DG53" i="52"/>
  <c r="DK36" i="52"/>
  <c r="DG36" i="52"/>
  <c r="DK90" i="52"/>
  <c r="DL90" i="52" s="1"/>
  <c r="DG90" i="52"/>
  <c r="DK48" i="52"/>
  <c r="DL48" i="52" s="1"/>
  <c r="DG48" i="52"/>
  <c r="DK88" i="52"/>
  <c r="DG88" i="52"/>
  <c r="DK45" i="52"/>
  <c r="DG45" i="52"/>
  <c r="DK86" i="52"/>
  <c r="DL86" i="52" s="1"/>
  <c r="DG86" i="52"/>
  <c r="DK37" i="52"/>
  <c r="DG37" i="52"/>
  <c r="DG65" i="52"/>
  <c r="DK43" i="52"/>
  <c r="DG43" i="52"/>
  <c r="DK89" i="52"/>
  <c r="DG89" i="52"/>
  <c r="DK75" i="52"/>
  <c r="DG75" i="52"/>
  <c r="DK85" i="52"/>
  <c r="DG85" i="52"/>
  <c r="DK26" i="52"/>
  <c r="DG26" i="52"/>
  <c r="DK78" i="52"/>
  <c r="DG78" i="52"/>
  <c r="DK77" i="52"/>
  <c r="DG77" i="52"/>
  <c r="DK21" i="52"/>
  <c r="DL21" i="52" s="1"/>
  <c r="DG21" i="52"/>
  <c r="DK92" i="52"/>
  <c r="DL92" i="52" s="1"/>
  <c r="DG92" i="52"/>
  <c r="DK58" i="52"/>
  <c r="DG58" i="52"/>
  <c r="DK47" i="52"/>
  <c r="DG47" i="52"/>
  <c r="DK42" i="52"/>
  <c r="DL42" i="52" s="1"/>
  <c r="DG42" i="52"/>
  <c r="DK82" i="52"/>
  <c r="DG82" i="52"/>
  <c r="DK41" i="52"/>
  <c r="DL41" i="52" s="1"/>
  <c r="DG41" i="52"/>
  <c r="DG20" i="52"/>
  <c r="DB62" i="52"/>
  <c r="DC62" i="52" s="1"/>
  <c r="DC60" i="52"/>
  <c r="DK38" i="52"/>
  <c r="DG38" i="52"/>
  <c r="DK69" i="52"/>
  <c r="DL69" i="52" s="1"/>
  <c r="DG69" i="52"/>
  <c r="DK31" i="52"/>
  <c r="DG31" i="52"/>
  <c r="DK24" i="52"/>
  <c r="DL24" i="52" s="1"/>
  <c r="DG24" i="52"/>
  <c r="DK35" i="52"/>
  <c r="DG35" i="52"/>
  <c r="DK27" i="52"/>
  <c r="DG27" i="52"/>
  <c r="DK76" i="52"/>
  <c r="DG76" i="52"/>
  <c r="DK23" i="52"/>
  <c r="DG23" i="52"/>
  <c r="DK83" i="52"/>
  <c r="DG83" i="52"/>
  <c r="DK91" i="52"/>
  <c r="DG91" i="52"/>
  <c r="DK29" i="52"/>
  <c r="DL29" i="52" s="1"/>
  <c r="DG29" i="52"/>
  <c r="DK80" i="52"/>
  <c r="DL80" i="52" s="1"/>
  <c r="DG80" i="52"/>
  <c r="DG74" i="52"/>
  <c r="DK28" i="52"/>
  <c r="DG28" i="52"/>
  <c r="DK57" i="52"/>
  <c r="DG57" i="52"/>
  <c r="DK87" i="52"/>
  <c r="DG87" i="52"/>
  <c r="DK30" i="52"/>
  <c r="DG30" i="52"/>
  <c r="DK67" i="52"/>
  <c r="DG67" i="52"/>
  <c r="DK25" i="52"/>
  <c r="DG25" i="52"/>
  <c r="DK22" i="52"/>
  <c r="DL22" i="52" s="1"/>
  <c r="DG22" i="52"/>
  <c r="DK93" i="52"/>
  <c r="DG93" i="52"/>
  <c r="DK44" i="52"/>
  <c r="DG44" i="52"/>
  <c r="DK79" i="52"/>
  <c r="DG79" i="52"/>
  <c r="DK61" i="52"/>
  <c r="DL61" i="52" s="1"/>
  <c r="DG61" i="52"/>
  <c r="DK46" i="52"/>
  <c r="DG46" i="52"/>
  <c r="DK32" i="52"/>
  <c r="DG32" i="52"/>
  <c r="DK50" i="52"/>
  <c r="DG50" i="52"/>
  <c r="DK81" i="52"/>
  <c r="DL81" i="52" s="1"/>
  <c r="DG81" i="52"/>
  <c r="DK66" i="52"/>
  <c r="DL66" i="52" s="1"/>
  <c r="DG66" i="52"/>
  <c r="DK54" i="52"/>
  <c r="DL54" i="52" s="1"/>
  <c r="DG54" i="52"/>
  <c r="DK70" i="52"/>
  <c r="DG70" i="52"/>
  <c r="DK59" i="52"/>
  <c r="DG59" i="52"/>
  <c r="DK99" i="52"/>
  <c r="DG99" i="52"/>
  <c r="DK55" i="52"/>
  <c r="DG55" i="52"/>
  <c r="DK110" i="53"/>
  <c r="DL110" i="53" s="1"/>
  <c r="DG92" i="53"/>
  <c r="DG84" i="53"/>
  <c r="DG76" i="53"/>
  <c r="DG67" i="53"/>
  <c r="DG57" i="53"/>
  <c r="DG49" i="53"/>
  <c r="DG41" i="53"/>
  <c r="DG33" i="53"/>
  <c r="DG25" i="53"/>
  <c r="DG58" i="53"/>
  <c r="DG91" i="53"/>
  <c r="DG83" i="53"/>
  <c r="DG75" i="53"/>
  <c r="DG66" i="53"/>
  <c r="DG56" i="53"/>
  <c r="DG48" i="53"/>
  <c r="DG40" i="53"/>
  <c r="DG32" i="53"/>
  <c r="DG24" i="53"/>
  <c r="DG50" i="53"/>
  <c r="DG99" i="53"/>
  <c r="DG90" i="53"/>
  <c r="DG82" i="53"/>
  <c r="DG74" i="53"/>
  <c r="DG65" i="53"/>
  <c r="DG55" i="53"/>
  <c r="DG47" i="53"/>
  <c r="DG39" i="53"/>
  <c r="DG31" i="53"/>
  <c r="DG23" i="53"/>
  <c r="DG42" i="53"/>
  <c r="DG98" i="53"/>
  <c r="DG89" i="53"/>
  <c r="DG81" i="53"/>
  <c r="DG54" i="53"/>
  <c r="DG46" i="53"/>
  <c r="DG38" i="53"/>
  <c r="DG30" i="53"/>
  <c r="DG22" i="53"/>
  <c r="DG77" i="53"/>
  <c r="DG97" i="53"/>
  <c r="DG88" i="53"/>
  <c r="DG80" i="53"/>
  <c r="DG71" i="53"/>
  <c r="DG61" i="53"/>
  <c r="DG53" i="53"/>
  <c r="DG45" i="53"/>
  <c r="DG37" i="53"/>
  <c r="DG29" i="53"/>
  <c r="DG21" i="53"/>
  <c r="DG68" i="53"/>
  <c r="DG26" i="53"/>
  <c r="DG87" i="53"/>
  <c r="DG79" i="53"/>
  <c r="DG70" i="53"/>
  <c r="DG52" i="53"/>
  <c r="DG44" i="53"/>
  <c r="DG36" i="53"/>
  <c r="DG28" i="53"/>
  <c r="DG20" i="53"/>
  <c r="DG85" i="53"/>
  <c r="DG34" i="53"/>
  <c r="DG86" i="53"/>
  <c r="DG78" i="53"/>
  <c r="DG69" i="53"/>
  <c r="DG59" i="53"/>
  <c r="DG51" i="53"/>
  <c r="DG43" i="53"/>
  <c r="DG35" i="53"/>
  <c r="DG27" i="53"/>
  <c r="DG93" i="53"/>
  <c r="C118" i="47"/>
  <c r="C120" i="47"/>
  <c r="C112" i="47"/>
  <c r="C114" i="47" s="1"/>
  <c r="BD113" i="51"/>
  <c r="BD115" i="51"/>
  <c r="BD124" i="51"/>
  <c r="C116" i="47"/>
  <c r="DL12" i="53"/>
  <c r="DL13" i="53"/>
  <c r="DJ34" i="53"/>
  <c r="DA34" i="53"/>
  <c r="DJ79" i="53"/>
  <c r="DA79" i="53"/>
  <c r="DJ48" i="53"/>
  <c r="DA48" i="53"/>
  <c r="DJ41" i="53"/>
  <c r="DL41" i="53" s="1"/>
  <c r="DA41" i="53"/>
  <c r="DJ69" i="53"/>
  <c r="DL69" i="53" s="1"/>
  <c r="DA69" i="53"/>
  <c r="DJ26" i="53"/>
  <c r="DL26" i="53" s="1"/>
  <c r="DA26" i="53"/>
  <c r="DJ88" i="53"/>
  <c r="DA88" i="53"/>
  <c r="CZ72" i="53"/>
  <c r="DJ20" i="53"/>
  <c r="DA20" i="53"/>
  <c r="DJ92" i="53"/>
  <c r="DA92" i="53"/>
  <c r="DJ74" i="53"/>
  <c r="DA74" i="53"/>
  <c r="DJ55" i="53"/>
  <c r="DL55" i="53" s="1"/>
  <c r="DA55" i="53"/>
  <c r="DJ42" i="53"/>
  <c r="DA42" i="53"/>
  <c r="DJ21" i="53"/>
  <c r="DL21" i="53" s="1"/>
  <c r="DA21" i="53"/>
  <c r="DJ35" i="53"/>
  <c r="DL35" i="53" s="1"/>
  <c r="DA35" i="53"/>
  <c r="DJ80" i="53"/>
  <c r="DL80" i="53" s="1"/>
  <c r="DA80" i="53"/>
  <c r="DJ97" i="53"/>
  <c r="DL97" i="53" s="1"/>
  <c r="DA97" i="53"/>
  <c r="DJ46" i="53"/>
  <c r="DA46" i="53"/>
  <c r="DJ85" i="53"/>
  <c r="DL85" i="53" s="1"/>
  <c r="DA85" i="53"/>
  <c r="DJ40" i="53"/>
  <c r="DL40" i="53" s="1"/>
  <c r="DA40" i="53"/>
  <c r="DJ84" i="53"/>
  <c r="DL84" i="53" s="1"/>
  <c r="DA84" i="53"/>
  <c r="DJ93" i="53"/>
  <c r="DA93" i="53"/>
  <c r="DJ68" i="53"/>
  <c r="DL68" i="53" s="1"/>
  <c r="DA68" i="53"/>
  <c r="DJ32" i="53"/>
  <c r="DL32" i="53" s="1"/>
  <c r="DA32" i="53"/>
  <c r="DJ77" i="53"/>
  <c r="DL77" i="53" s="1"/>
  <c r="DA77" i="53"/>
  <c r="DJ61" i="53"/>
  <c r="DL61" i="53" s="1"/>
  <c r="DA61" i="53"/>
  <c r="DJ53" i="53"/>
  <c r="DL53" i="53" s="1"/>
  <c r="DA53" i="53"/>
  <c r="DJ49" i="53"/>
  <c r="DL49" i="53" s="1"/>
  <c r="DA49" i="53"/>
  <c r="DJ75" i="53"/>
  <c r="DA75" i="53"/>
  <c r="DJ38" i="53"/>
  <c r="DA38" i="53"/>
  <c r="DJ83" i="53"/>
  <c r="DL83" i="53" s="1"/>
  <c r="DA83" i="53"/>
  <c r="DJ66" i="53"/>
  <c r="DA66" i="53"/>
  <c r="DJ30" i="53"/>
  <c r="DA30" i="53"/>
  <c r="DJ25" i="53"/>
  <c r="DL25" i="53" s="1"/>
  <c r="DA25" i="53"/>
  <c r="DJ76" i="53"/>
  <c r="DL76" i="53" s="1"/>
  <c r="DA76" i="53"/>
  <c r="DJ90" i="53"/>
  <c r="DA90" i="53"/>
  <c r="DJ33" i="53"/>
  <c r="DA33" i="53"/>
  <c r="DJ45" i="53"/>
  <c r="DA45" i="53"/>
  <c r="DJ54" i="53"/>
  <c r="DL54" i="53" s="1"/>
  <c r="DA54" i="53"/>
  <c r="DJ98" i="53"/>
  <c r="DL98" i="53" s="1"/>
  <c r="DA98" i="53"/>
  <c r="DJ28" i="53"/>
  <c r="DL28" i="53" s="1"/>
  <c r="DA28" i="53"/>
  <c r="DJ36" i="53"/>
  <c r="DA36" i="53"/>
  <c r="DJ71" i="53"/>
  <c r="DL71" i="53" s="1"/>
  <c r="DA71" i="53"/>
  <c r="DJ43" i="53"/>
  <c r="DL43" i="53" s="1"/>
  <c r="DA43" i="53"/>
  <c r="DJ86" i="53"/>
  <c r="DL86" i="53" s="1"/>
  <c r="DA86" i="53"/>
  <c r="DJ57" i="53"/>
  <c r="DA57" i="53"/>
  <c r="DJ44" i="53"/>
  <c r="DA44" i="53"/>
  <c r="DJ67" i="53"/>
  <c r="DL67" i="53" s="1"/>
  <c r="DA67" i="53"/>
  <c r="DJ91" i="53"/>
  <c r="DL91" i="53" s="1"/>
  <c r="DA91" i="53"/>
  <c r="DJ56" i="53"/>
  <c r="DL56" i="53" s="1"/>
  <c r="DA56" i="53"/>
  <c r="DJ23" i="53"/>
  <c r="DL23" i="53" s="1"/>
  <c r="DA23" i="53"/>
  <c r="DJ24" i="53"/>
  <c r="DL24" i="53" s="1"/>
  <c r="DA24" i="53"/>
  <c r="DA99" i="53"/>
  <c r="DJ31" i="53"/>
  <c r="DA31" i="53"/>
  <c r="DJ51" i="53"/>
  <c r="DL51" i="53" s="1"/>
  <c r="DA51" i="53"/>
  <c r="DJ78" i="53"/>
  <c r="DL78" i="53" s="1"/>
  <c r="DA78" i="53"/>
  <c r="DJ27" i="53"/>
  <c r="DL27" i="53" s="1"/>
  <c r="DA27" i="53"/>
  <c r="DJ39" i="53"/>
  <c r="DL39" i="53" s="1"/>
  <c r="DA39" i="53"/>
  <c r="DJ65" i="53"/>
  <c r="DA65" i="53"/>
  <c r="DJ89" i="53"/>
  <c r="DL89" i="53" s="1"/>
  <c r="DA89" i="53"/>
  <c r="DJ47" i="53"/>
  <c r="DL47" i="53" s="1"/>
  <c r="DA47" i="53"/>
  <c r="DJ29" i="53"/>
  <c r="DA29" i="53"/>
  <c r="CV95" i="53"/>
  <c r="CW95" i="53" s="1"/>
  <c r="DJ59" i="53"/>
  <c r="DL59" i="53" s="1"/>
  <c r="DA59" i="53"/>
  <c r="DJ37" i="53"/>
  <c r="DL37" i="53" s="1"/>
  <c r="DA37" i="53"/>
  <c r="DJ50" i="53"/>
  <c r="DL50" i="53" s="1"/>
  <c r="DA50" i="53"/>
  <c r="DJ87" i="53"/>
  <c r="DA87" i="53"/>
  <c r="DJ81" i="53"/>
  <c r="DL81" i="53" s="1"/>
  <c r="DA81" i="53"/>
  <c r="DJ52" i="53"/>
  <c r="DL52" i="53" s="1"/>
  <c r="DA52" i="53"/>
  <c r="DJ22" i="53"/>
  <c r="DL22" i="53" s="1"/>
  <c r="DA22" i="53"/>
  <c r="DJ82" i="53"/>
  <c r="DA82" i="53"/>
  <c r="DL109" i="53"/>
  <c r="DJ58" i="53"/>
  <c r="DL58" i="53" s="1"/>
  <c r="DA58" i="53"/>
  <c r="DJ70" i="53"/>
  <c r="DL70" i="53" s="1"/>
  <c r="DA70" i="53"/>
  <c r="DL99" i="53"/>
  <c r="DL79" i="53"/>
  <c r="DL75" i="53"/>
  <c r="DL42" i="53"/>
  <c r="DL36" i="53"/>
  <c r="DL93" i="53"/>
  <c r="DL90" i="53"/>
  <c r="DL87" i="53"/>
  <c r="DL66" i="53"/>
  <c r="DL29" i="53"/>
  <c r="DL31" i="53"/>
  <c r="DL48" i="53"/>
  <c r="DL46" i="53"/>
  <c r="DL30" i="53"/>
  <c r="DL15" i="53"/>
  <c r="DL11" i="53"/>
  <c r="DF10" i="53"/>
  <c r="DF111" i="53" s="1"/>
  <c r="CZ111" i="53"/>
  <c r="DL106" i="53"/>
  <c r="CX62" i="53"/>
  <c r="CX117" i="53" s="1"/>
  <c r="DL33" i="53"/>
  <c r="DL82" i="53"/>
  <c r="DK60" i="53"/>
  <c r="DK62" i="53" s="1"/>
  <c r="DL88" i="53"/>
  <c r="DL45" i="53"/>
  <c r="DL57" i="53"/>
  <c r="DL34" i="53"/>
  <c r="DL44" i="53"/>
  <c r="DL92" i="53"/>
  <c r="DL38" i="53"/>
  <c r="DL14" i="53"/>
  <c r="DF60" i="53"/>
  <c r="CY94" i="53"/>
  <c r="DL25" i="52"/>
  <c r="DL15" i="52"/>
  <c r="DL58" i="52"/>
  <c r="DD16" i="52"/>
  <c r="DD121" i="52" s="1"/>
  <c r="DL109" i="52"/>
  <c r="DK8" i="52"/>
  <c r="DK10" i="52" s="1"/>
  <c r="DK16" i="52" s="1"/>
  <c r="DB119" i="52"/>
  <c r="DL97" i="52"/>
  <c r="DL75" i="52"/>
  <c r="DL39" i="52"/>
  <c r="DL56" i="52"/>
  <c r="DL105" i="52"/>
  <c r="DL13" i="52"/>
  <c r="DF16" i="52"/>
  <c r="DG16" i="52" s="1"/>
  <c r="DF111" i="52"/>
  <c r="DL14" i="52"/>
  <c r="DJ16" i="52"/>
  <c r="CV62" i="52"/>
  <c r="CV117" i="52" s="1"/>
  <c r="DL11" i="52"/>
  <c r="DL8" i="53"/>
  <c r="DL10" i="53" s="1"/>
  <c r="AY101" i="51"/>
  <c r="AX115" i="51"/>
  <c r="DJ111" i="53"/>
  <c r="DJ16" i="53"/>
  <c r="DD95" i="53"/>
  <c r="DF94" i="53"/>
  <c r="DG94" i="53" s="1"/>
  <c r="DK74" i="53"/>
  <c r="CV62" i="53"/>
  <c r="CV117" i="53" s="1"/>
  <c r="CZ60" i="53"/>
  <c r="DA60" i="53" s="1"/>
  <c r="CW60" i="53"/>
  <c r="CX95" i="53"/>
  <c r="CY95" i="53" s="1"/>
  <c r="CY72" i="53"/>
  <c r="DK16" i="53"/>
  <c r="DK65" i="53"/>
  <c r="DF72" i="53"/>
  <c r="DG72" i="53" s="1"/>
  <c r="CW94" i="53"/>
  <c r="CZ94" i="53"/>
  <c r="DL20" i="53"/>
  <c r="CZ16" i="53"/>
  <c r="CW16" i="53"/>
  <c r="DJ94" i="53"/>
  <c r="DB95" i="53"/>
  <c r="DK129" i="52"/>
  <c r="DL129" i="52" s="1"/>
  <c r="DK137" i="52"/>
  <c r="DL157" i="52"/>
  <c r="DL151" i="52"/>
  <c r="DF94" i="52"/>
  <c r="DG94" i="52" s="1"/>
  <c r="DK74" i="52"/>
  <c r="DJ93" i="52"/>
  <c r="DJ49" i="52"/>
  <c r="DL49" i="52" s="1"/>
  <c r="DJ33" i="52"/>
  <c r="DL33" i="52" s="1"/>
  <c r="DJ110" i="52"/>
  <c r="DJ70" i="52"/>
  <c r="CZ111" i="52"/>
  <c r="DJ52" i="52"/>
  <c r="DL52" i="52" s="1"/>
  <c r="DJ40" i="52"/>
  <c r="DL149" i="52"/>
  <c r="DJ77" i="52"/>
  <c r="DK146" i="52"/>
  <c r="DF72" i="52"/>
  <c r="DG72" i="52" s="1"/>
  <c r="DK65" i="52"/>
  <c r="CY60" i="52"/>
  <c r="CX62" i="52"/>
  <c r="DL159" i="52"/>
  <c r="DJ99" i="52"/>
  <c r="DB95" i="52"/>
  <c r="DB121" i="52"/>
  <c r="DJ50" i="52"/>
  <c r="DL50" i="52" s="1"/>
  <c r="DJ85" i="52"/>
  <c r="DJ20" i="52"/>
  <c r="DD95" i="52"/>
  <c r="DK154" i="52"/>
  <c r="DJ55" i="52"/>
  <c r="DJ57" i="52"/>
  <c r="DL57" i="52" s="1"/>
  <c r="DJ98" i="52"/>
  <c r="DL98" i="52" s="1"/>
  <c r="DJ91" i="52"/>
  <c r="DJ84" i="52"/>
  <c r="DJ79" i="52"/>
  <c r="CZ16" i="52"/>
  <c r="DA16" i="52" s="1"/>
  <c r="CW16" i="52"/>
  <c r="DJ46" i="52"/>
  <c r="CV119" i="52"/>
  <c r="CW94" i="52"/>
  <c r="CZ94" i="52"/>
  <c r="DA94" i="52" s="1"/>
  <c r="DJ37" i="52"/>
  <c r="DL37" i="52" s="1"/>
  <c r="DJ78" i="52"/>
  <c r="DJ36" i="52"/>
  <c r="DJ89" i="52"/>
  <c r="DJ74" i="52"/>
  <c r="DJ47" i="52"/>
  <c r="DJ83" i="52"/>
  <c r="DK126" i="52"/>
  <c r="DL126" i="52" s="1"/>
  <c r="DK134" i="52"/>
  <c r="DJ27" i="52"/>
  <c r="CV121" i="52"/>
  <c r="CW72" i="52"/>
  <c r="CZ72" i="52"/>
  <c r="DA72" i="52" s="1"/>
  <c r="CV95" i="52"/>
  <c r="DL153" i="52"/>
  <c r="CX119" i="52"/>
  <c r="CY94" i="52"/>
  <c r="CX121" i="52"/>
  <c r="CY72" i="52"/>
  <c r="CX95" i="52"/>
  <c r="CY95" i="52" s="1"/>
  <c r="DJ28" i="52"/>
  <c r="DJ67" i="52"/>
  <c r="DL67" i="52" s="1"/>
  <c r="DJ82" i="52"/>
  <c r="DF60" i="52"/>
  <c r="DK20" i="52"/>
  <c r="DL142" i="52"/>
  <c r="DJ71" i="52"/>
  <c r="DL71" i="52" s="1"/>
  <c r="CZ60" i="52"/>
  <c r="DA60" i="52" s="1"/>
  <c r="DJ45" i="52"/>
  <c r="DL45" i="52" s="1"/>
  <c r="DJ87" i="52"/>
  <c r="DJ26" i="52"/>
  <c r="BD156" i="51"/>
  <c r="BC156" i="51"/>
  <c r="BB156" i="51"/>
  <c r="BD148" i="51"/>
  <c r="BC148" i="51"/>
  <c r="BB148" i="51"/>
  <c r="BD140" i="51"/>
  <c r="BC140" i="51"/>
  <c r="BD132" i="51"/>
  <c r="BC132" i="51"/>
  <c r="BB132" i="51"/>
  <c r="BC124" i="51"/>
  <c r="BB124" i="51"/>
  <c r="A75" i="50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66" i="50"/>
  <c r="A67" i="50" s="1"/>
  <c r="A68" i="50" s="1"/>
  <c r="A69" i="50" s="1"/>
  <c r="A70" i="50" s="1"/>
  <c r="A71" i="50" s="1"/>
  <c r="A72" i="50" s="1"/>
  <c r="DF62" i="53" l="1"/>
  <c r="DG62" i="53" s="1"/>
  <c r="DG60" i="53"/>
  <c r="DJ72" i="53"/>
  <c r="E100" i="47"/>
  <c r="E112" i="47" s="1"/>
  <c r="E114" i="47" s="1"/>
  <c r="E120" i="47"/>
  <c r="E116" i="47"/>
  <c r="E118" i="47"/>
  <c r="DK111" i="53"/>
  <c r="DB100" i="53"/>
  <c r="DC95" i="53"/>
  <c r="DD100" i="53"/>
  <c r="DD101" i="53" s="1"/>
  <c r="DE95" i="53"/>
  <c r="DB101" i="53"/>
  <c r="DB113" i="53" s="1"/>
  <c r="DC100" i="53"/>
  <c r="DE100" i="53"/>
  <c r="DA72" i="53"/>
  <c r="CZ121" i="53"/>
  <c r="DA94" i="53"/>
  <c r="CZ119" i="53"/>
  <c r="DL23" i="52"/>
  <c r="DL51" i="52"/>
  <c r="DL59" i="52"/>
  <c r="DL31" i="52"/>
  <c r="DL32" i="52"/>
  <c r="DL53" i="52"/>
  <c r="DL76" i="52"/>
  <c r="DL68" i="52"/>
  <c r="DL44" i="52"/>
  <c r="DL43" i="52"/>
  <c r="DL35" i="52"/>
  <c r="DL38" i="52"/>
  <c r="DL88" i="52"/>
  <c r="DL30" i="52"/>
  <c r="DL28" i="52"/>
  <c r="DL55" i="52"/>
  <c r="DL77" i="52"/>
  <c r="DD117" i="52"/>
  <c r="DL78" i="52"/>
  <c r="DL79" i="52"/>
  <c r="DL87" i="52"/>
  <c r="DL47" i="52"/>
  <c r="DL70" i="52"/>
  <c r="DL27" i="52"/>
  <c r="DL89" i="52"/>
  <c r="DL36" i="52"/>
  <c r="DL91" i="52"/>
  <c r="DL26" i="52"/>
  <c r="DL82" i="52"/>
  <c r="DL83" i="52"/>
  <c r="DL99" i="52"/>
  <c r="DL93" i="52"/>
  <c r="DL40" i="52"/>
  <c r="DF62" i="52"/>
  <c r="DG62" i="52" s="1"/>
  <c r="DG60" i="52"/>
  <c r="DK94" i="52"/>
  <c r="DB117" i="52"/>
  <c r="DL84" i="52"/>
  <c r="DL85" i="52"/>
  <c r="DK72" i="52"/>
  <c r="DK121" i="52" s="1"/>
  <c r="DL46" i="52"/>
  <c r="DD119" i="52"/>
  <c r="DE16" i="52"/>
  <c r="DD100" i="52"/>
  <c r="DE100" i="52" s="1"/>
  <c r="DE95" i="52"/>
  <c r="DK60" i="52"/>
  <c r="DK62" i="52" s="1"/>
  <c r="DK117" i="52" s="1"/>
  <c r="DB100" i="52"/>
  <c r="DC95" i="52"/>
  <c r="DJ60" i="53"/>
  <c r="DJ62" i="53" s="1"/>
  <c r="DL111" i="53"/>
  <c r="DF16" i="53"/>
  <c r="DA16" i="53"/>
  <c r="CY62" i="53"/>
  <c r="DJ155" i="53"/>
  <c r="CZ95" i="53"/>
  <c r="DA95" i="53" s="1"/>
  <c r="CX100" i="53"/>
  <c r="CX101" i="53" s="1"/>
  <c r="CX115" i="53" s="1"/>
  <c r="DK111" i="52"/>
  <c r="DF119" i="52"/>
  <c r="DL8" i="52"/>
  <c r="DL10" i="52" s="1"/>
  <c r="DL16" i="52" s="1"/>
  <c r="CV100" i="52"/>
  <c r="CW100" i="52" s="1"/>
  <c r="CZ62" i="52"/>
  <c r="CW62" i="52"/>
  <c r="DJ121" i="53"/>
  <c r="DL16" i="53"/>
  <c r="DJ147" i="53"/>
  <c r="DJ119" i="53"/>
  <c r="DF95" i="53"/>
  <c r="DK72" i="53"/>
  <c r="DL65" i="53"/>
  <c r="DL72" i="53" s="1"/>
  <c r="CW62" i="53"/>
  <c r="CV100" i="53"/>
  <c r="CZ62" i="53"/>
  <c r="DJ95" i="53"/>
  <c r="DK94" i="53"/>
  <c r="DL74" i="53"/>
  <c r="DL94" i="53" s="1"/>
  <c r="DK139" i="53"/>
  <c r="DK117" i="53"/>
  <c r="DJ72" i="52"/>
  <c r="DJ121" i="52" s="1"/>
  <c r="DL141" i="52"/>
  <c r="DL158" i="52"/>
  <c r="DF117" i="52"/>
  <c r="DL144" i="52"/>
  <c r="DK138" i="52"/>
  <c r="DK130" i="52"/>
  <c r="DL130" i="52" s="1"/>
  <c r="DL160" i="52"/>
  <c r="DL150" i="52"/>
  <c r="DL152" i="52"/>
  <c r="DL145" i="52"/>
  <c r="CX117" i="52"/>
  <c r="CX100" i="52"/>
  <c r="CY62" i="52"/>
  <c r="DL146" i="52"/>
  <c r="CZ95" i="52"/>
  <c r="DA95" i="52" s="1"/>
  <c r="CW95" i="52"/>
  <c r="DL65" i="52"/>
  <c r="DL161" i="52"/>
  <c r="DL143" i="52"/>
  <c r="DL154" i="52"/>
  <c r="CZ121" i="52"/>
  <c r="DJ60" i="52"/>
  <c r="DL20" i="52"/>
  <c r="DK155" i="52"/>
  <c r="DL162" i="52"/>
  <c r="DJ94" i="52"/>
  <c r="DL74" i="52"/>
  <c r="DF121" i="52"/>
  <c r="DF95" i="52"/>
  <c r="CZ119" i="52"/>
  <c r="DL135" i="52"/>
  <c r="DL110" i="52"/>
  <c r="DJ111" i="52"/>
  <c r="BB160" i="51"/>
  <c r="DD115" i="53" l="1"/>
  <c r="DD113" i="53"/>
  <c r="DF100" i="53"/>
  <c r="DG100" i="53" s="1"/>
  <c r="DG95" i="53"/>
  <c r="DC101" i="53"/>
  <c r="DB115" i="53"/>
  <c r="DE101" i="53"/>
  <c r="DF121" i="53"/>
  <c r="DF117" i="53"/>
  <c r="DF119" i="53"/>
  <c r="DG16" i="53"/>
  <c r="DL60" i="53"/>
  <c r="DL62" i="53" s="1"/>
  <c r="DL139" i="53" s="1"/>
  <c r="DA62" i="53"/>
  <c r="CZ117" i="53"/>
  <c r="DL72" i="52"/>
  <c r="DL121" i="52" s="1"/>
  <c r="CZ117" i="52"/>
  <c r="DA62" i="52"/>
  <c r="DK95" i="52"/>
  <c r="DK139" i="52"/>
  <c r="DK119" i="52"/>
  <c r="DD101" i="52"/>
  <c r="DE101" i="52" s="1"/>
  <c r="DK147" i="52"/>
  <c r="DK100" i="52"/>
  <c r="DK101" i="52" s="1"/>
  <c r="DK113" i="52" s="1"/>
  <c r="DF100" i="52"/>
  <c r="DF101" i="52" s="1"/>
  <c r="DG95" i="52"/>
  <c r="DD115" i="52"/>
  <c r="DB101" i="52"/>
  <c r="DC100" i="52"/>
  <c r="DL94" i="52"/>
  <c r="DL147" i="52" s="1"/>
  <c r="CY100" i="53"/>
  <c r="DD113" i="52"/>
  <c r="DL111" i="52"/>
  <c r="CV101" i="52"/>
  <c r="CW101" i="52" s="1"/>
  <c r="DJ155" i="52"/>
  <c r="DJ100" i="53"/>
  <c r="DJ101" i="53" s="1"/>
  <c r="DJ117" i="53"/>
  <c r="DJ139" i="53"/>
  <c r="CZ100" i="53"/>
  <c r="CW100" i="53"/>
  <c r="CV101" i="53"/>
  <c r="CV115" i="53" s="1"/>
  <c r="CX113" i="53"/>
  <c r="CY101" i="53"/>
  <c r="DL147" i="53"/>
  <c r="DL119" i="53"/>
  <c r="DL121" i="53"/>
  <c r="DL95" i="53"/>
  <c r="DL155" i="53"/>
  <c r="DK147" i="53"/>
  <c r="DK119" i="53"/>
  <c r="DK155" i="53"/>
  <c r="DK95" i="53"/>
  <c r="DK100" i="53" s="1"/>
  <c r="DK101" i="53" s="1"/>
  <c r="DK121" i="53"/>
  <c r="DL138" i="52"/>
  <c r="DL137" i="52"/>
  <c r="DL136" i="52"/>
  <c r="DJ147" i="52"/>
  <c r="DJ119" i="52"/>
  <c r="DJ62" i="52"/>
  <c r="DL60" i="52"/>
  <c r="DL62" i="52" s="1"/>
  <c r="CY100" i="52"/>
  <c r="CX101" i="52"/>
  <c r="CZ100" i="52"/>
  <c r="DA100" i="52" s="1"/>
  <c r="CV113" i="52"/>
  <c r="CV115" i="52"/>
  <c r="DL134" i="52"/>
  <c r="DJ95" i="52"/>
  <c r="DL133" i="52"/>
  <c r="BB152" i="51"/>
  <c r="BC153" i="51"/>
  <c r="BC162" i="51"/>
  <c r="BC155" i="51"/>
  <c r="BC154" i="51"/>
  <c r="BC151" i="51"/>
  <c r="BC160" i="51"/>
  <c r="BB150" i="51"/>
  <c r="BC163" i="51"/>
  <c r="BC159" i="51"/>
  <c r="BB153" i="51"/>
  <c r="BC161" i="51"/>
  <c r="BC150" i="51"/>
  <c r="BB155" i="51"/>
  <c r="BC152" i="51"/>
  <c r="BB161" i="51"/>
  <c r="BC158" i="51"/>
  <c r="BB158" i="51"/>
  <c r="DF101" i="53" l="1"/>
  <c r="DF113" i="53" s="1"/>
  <c r="DL117" i="53"/>
  <c r="DL100" i="53"/>
  <c r="DL101" i="53" s="1"/>
  <c r="DL113" i="53" s="1"/>
  <c r="DF115" i="53"/>
  <c r="DG101" i="53"/>
  <c r="DL155" i="52"/>
  <c r="DG100" i="52"/>
  <c r="DK123" i="52"/>
  <c r="DK131" i="52" s="1"/>
  <c r="DK115" i="52"/>
  <c r="DL119" i="52"/>
  <c r="DG101" i="52"/>
  <c r="DF115" i="52"/>
  <c r="DF113" i="52"/>
  <c r="DL95" i="52"/>
  <c r="DL100" i="52" s="1"/>
  <c r="DL101" i="52" s="1"/>
  <c r="DC101" i="52"/>
  <c r="DB113" i="52"/>
  <c r="DB115" i="52"/>
  <c r="CZ101" i="53"/>
  <c r="DA100" i="53"/>
  <c r="DL115" i="53"/>
  <c r="CV113" i="53"/>
  <c r="CW101" i="53"/>
  <c r="CZ113" i="53"/>
  <c r="DK115" i="53"/>
  <c r="DK113" i="53"/>
  <c r="DK123" i="53"/>
  <c r="DK131" i="53" s="1"/>
  <c r="DJ123" i="53"/>
  <c r="DJ131" i="53" s="1"/>
  <c r="DJ115" i="53"/>
  <c r="DJ113" i="53"/>
  <c r="CX115" i="52"/>
  <c r="CY101" i="52"/>
  <c r="CX113" i="52"/>
  <c r="DJ117" i="52"/>
  <c r="DJ139" i="52"/>
  <c r="DJ100" i="52"/>
  <c r="DJ101" i="52" s="1"/>
  <c r="DL139" i="52"/>
  <c r="DL117" i="52"/>
  <c r="CZ101" i="52"/>
  <c r="DA101" i="52" s="1"/>
  <c r="BD158" i="51"/>
  <c r="BD159" i="51"/>
  <c r="BD147" i="51"/>
  <c r="BC146" i="51"/>
  <c r="BB151" i="51"/>
  <c r="BB143" i="51"/>
  <c r="BD155" i="51"/>
  <c r="BB159" i="51"/>
  <c r="BC143" i="51"/>
  <c r="BC145" i="51"/>
  <c r="BC142" i="51"/>
  <c r="BD153" i="51"/>
  <c r="BD152" i="51"/>
  <c r="BC144" i="51"/>
  <c r="BD154" i="51"/>
  <c r="BD162" i="51"/>
  <c r="BD150" i="51"/>
  <c r="BB142" i="51"/>
  <c r="BB154" i="51"/>
  <c r="BC147" i="51"/>
  <c r="BB162" i="51"/>
  <c r="BB146" i="51"/>
  <c r="BB147" i="51"/>
  <c r="BD163" i="51"/>
  <c r="BD161" i="51"/>
  <c r="BB144" i="51"/>
  <c r="BB163" i="51"/>
  <c r="BB145" i="51"/>
  <c r="BD160" i="51"/>
  <c r="DL123" i="53" l="1"/>
  <c r="DL131" i="53" s="1"/>
  <c r="DA101" i="53"/>
  <c r="CZ115" i="53"/>
  <c r="DL113" i="52"/>
  <c r="DL123" i="52"/>
  <c r="DL131" i="52" s="1"/>
  <c r="DL115" i="52"/>
  <c r="DJ123" i="52"/>
  <c r="DJ131" i="52" s="1"/>
  <c r="DJ115" i="52"/>
  <c r="DJ113" i="52"/>
  <c r="CZ115" i="52"/>
  <c r="CZ113" i="52"/>
  <c r="BD142" i="51"/>
  <c r="BD146" i="51"/>
  <c r="BD145" i="51"/>
  <c r="BD144" i="51"/>
  <c r="BC131" i="51"/>
  <c r="BB131" i="51"/>
  <c r="BD131" i="51" l="1"/>
  <c r="BD143" i="51"/>
  <c r="BB135" i="51"/>
  <c r="BC139" i="51"/>
  <c r="BB126" i="51"/>
  <c r="BB134" i="51"/>
  <c r="BC135" i="51"/>
  <c r="BB139" i="51"/>
  <c r="BC129" i="51"/>
  <c r="BC137" i="51"/>
  <c r="BC136" i="51"/>
  <c r="BB136" i="51"/>
  <c r="BD128" i="51"/>
  <c r="BC138" i="51"/>
  <c r="BC130" i="51"/>
  <c r="BB137" i="51"/>
  <c r="BB129" i="51"/>
  <c r="BC134" i="51"/>
  <c r="BC126" i="51"/>
  <c r="BB130" i="51"/>
  <c r="BB138" i="51"/>
  <c r="BD129" i="51" l="1"/>
  <c r="BD130" i="51"/>
  <c r="BD126" i="51"/>
  <c r="BD138" i="51"/>
  <c r="BD137" i="51"/>
  <c r="BD136" i="51"/>
  <c r="BD134" i="51"/>
  <c r="BD139" i="51"/>
  <c r="BD135" i="51"/>
</calcChain>
</file>

<file path=xl/sharedStrings.xml><?xml version="1.0" encoding="utf-8"?>
<sst xmlns="http://schemas.openxmlformats.org/spreadsheetml/2006/main" count="1885" uniqueCount="214">
  <si>
    <t>Quarterly for the calendar year 2020</t>
  </si>
  <si>
    <t>Medallion and CCC+ Combined Financial Results for CY2020 Q2</t>
  </si>
  <si>
    <t>Analysis of Operations By Line Of Business</t>
  </si>
  <si>
    <t xml:space="preserve">Aetna </t>
  </si>
  <si>
    <t xml:space="preserve">Anthem   </t>
  </si>
  <si>
    <t xml:space="preserve">Magellan    </t>
  </si>
  <si>
    <t xml:space="preserve">Optima   </t>
  </si>
  <si>
    <t xml:space="preserve">United   </t>
  </si>
  <si>
    <t xml:space="preserve">Va Premier   </t>
  </si>
  <si>
    <t>Totals for each quarter of the calendar year will be automatically accrued</t>
  </si>
  <si>
    <t>CCC Plus Aetna</t>
  </si>
  <si>
    <t>Medallion Aetna</t>
  </si>
  <si>
    <t>Total Aetna YTD 2020</t>
  </si>
  <si>
    <t>CCC Plus Anthem</t>
  </si>
  <si>
    <t>Medallion Anthem</t>
  </si>
  <si>
    <t>Total Anthem YTD 2020</t>
  </si>
  <si>
    <t>CCC Plus Magellan</t>
  </si>
  <si>
    <t>Medallion  Magellan</t>
  </si>
  <si>
    <t>Total Magellan YTD 2020</t>
  </si>
  <si>
    <t>CCC Plus Optima</t>
  </si>
  <si>
    <t>Medallion  Optima</t>
  </si>
  <si>
    <t>Total Optima YTD 2020</t>
  </si>
  <si>
    <t>CCC Plus United</t>
  </si>
  <si>
    <t>Medallion  United</t>
  </si>
  <si>
    <t>Total United YTD 2020</t>
  </si>
  <si>
    <t>CCC Plus Va Premier</t>
  </si>
  <si>
    <t>Medallion  Va Premier</t>
  </si>
  <si>
    <t>Total Va Premier YTD 2020</t>
  </si>
  <si>
    <t>CCC Plus Totals for Non-Expansion and Expansion</t>
  </si>
  <si>
    <t>Medallion Totals for Non-Expansion and Expansion</t>
  </si>
  <si>
    <t>CCC+ and Medallion Combined Totals</t>
  </si>
  <si>
    <t>Aetna Non-Expansion</t>
  </si>
  <si>
    <t>PMPM</t>
  </si>
  <si>
    <t>Aetna Expansion</t>
  </si>
  <si>
    <t>Total Aetna</t>
  </si>
  <si>
    <t>Total PMPM</t>
  </si>
  <si>
    <t>Total Aetna CCC+ and Medallion</t>
  </si>
  <si>
    <t>Anthem Non-Expansion</t>
  </si>
  <si>
    <t>Anthem Expansion</t>
  </si>
  <si>
    <t>Total Anthem</t>
  </si>
  <si>
    <t>Total Anthem CCC+ and Medallion</t>
  </si>
  <si>
    <t>Magellan Non-Expansion</t>
  </si>
  <si>
    <t>Magellan Expansion</t>
  </si>
  <si>
    <t>Total Magellan</t>
  </si>
  <si>
    <t>Total Magellan CCC+ and Medallion</t>
  </si>
  <si>
    <t>Optima Non-Expansion</t>
  </si>
  <si>
    <t>Optima Expansion</t>
  </si>
  <si>
    <t>Total Optima</t>
  </si>
  <si>
    <t>Total Optima CCC+ and Medallion</t>
  </si>
  <si>
    <t>United  Non-Expansion</t>
  </si>
  <si>
    <t>United  Expansion</t>
  </si>
  <si>
    <t>Total United</t>
  </si>
  <si>
    <t>United Non-Expansion</t>
  </si>
  <si>
    <t>United Expansion</t>
  </si>
  <si>
    <t>Total United CCC+ and Medallion</t>
  </si>
  <si>
    <t>Va Premier Non-Expansion</t>
  </si>
  <si>
    <t>Va Premier Expansion</t>
  </si>
  <si>
    <t>Total Va Premier</t>
  </si>
  <si>
    <t>Total Va Premier CCC+ and Medallion</t>
  </si>
  <si>
    <t>Total CCC+ Non-Expansion</t>
  </si>
  <si>
    <t>Total CCC+ Non-Expansion PMPM</t>
  </si>
  <si>
    <t>Total CCC+ Expansion</t>
  </si>
  <si>
    <t>Total CCC+ Expansion PMPM</t>
  </si>
  <si>
    <t>Total CCC+ Plans</t>
  </si>
  <si>
    <t>Total CCC+ PMPM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</si>
  <si>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</si>
  <si>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</si>
  <si>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</si>
  <si>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</si>
  <si>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</si>
  <si>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Revenue</t>
  </si>
  <si>
    <t>Net Premium Income</t>
  </si>
  <si>
    <t>1a. Medicaid</t>
  </si>
  <si>
    <t>1b. Medicare</t>
  </si>
  <si>
    <t>1c. Total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</si>
  <si>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</si>
  <si>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</si>
  <si>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</si>
  <si>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</si>
  <si>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</si>
  <si>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Total revenues (lines 1c through 6)</t>
  </si>
  <si>
    <t>Expenses</t>
  </si>
  <si>
    <t>Medical/Healthcare Service Expenditures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</si>
  <si>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</si>
  <si>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</si>
  <si>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</si>
  <si>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</si>
  <si>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</si>
  <si>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</si>
  <si>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</si>
  <si>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</si>
  <si>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</si>
  <si>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</si>
  <si>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</si>
  <si>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Maternity Kick Payment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</si>
  <si>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</si>
  <si>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</si>
  <si>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</si>
  <si>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</si>
  <si>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</si>
  <si>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</si>
  <si>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</si>
  <si>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</si>
  <si>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</si>
  <si>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</si>
  <si>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Outpatient - ER</t>
  </si>
  <si>
    <t>Outpatient - Maternity</t>
  </si>
  <si>
    <t>Outpatient - Other</t>
  </si>
  <si>
    <t>Outpatient - Psych</t>
  </si>
  <si>
    <t>Personal Care Agency  - Personal Care</t>
  </si>
  <si>
    <t>Personal Care Agency  - Respite Care</t>
  </si>
  <si>
    <t>Pharmacy/Prescription Drugs</t>
  </si>
  <si>
    <t>Physician Clinic</t>
  </si>
  <si>
    <t>Physician - IP Mental Health</t>
  </si>
  <si>
    <t>Physician - Maternity</t>
  </si>
  <si>
    <t>Physician - OP Mental Health</t>
  </si>
  <si>
    <t>Physician - Specialist</t>
  </si>
  <si>
    <t>Physician  - PCP</t>
  </si>
  <si>
    <t>Physician  - Other Practitioner</t>
  </si>
  <si>
    <t>Transportation/Emergency</t>
  </si>
  <si>
    <t>Transportation/Non-emergency</t>
  </si>
  <si>
    <t>Aggregate write-Ins for other hospital and medical</t>
  </si>
  <si>
    <t>Incentive pool, withhold adjustments and bonus amounts</t>
  </si>
  <si>
    <t>Subtotal (line 8 to 47) of Medical Service Expenditures</t>
  </si>
  <si>
    <t>Net reinsurance recoveries</t>
  </si>
  <si>
    <t>Total Medical service expenditures (48 minus 49)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</si>
  <si>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</si>
  <si>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</si>
  <si>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</si>
  <si>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</si>
  <si>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</si>
  <si>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</si>
  <si>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</si>
  <si>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</si>
  <si>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</si>
  <si>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Total Health Care Quality Improvement Expenses (line 51 to 57)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</si>
  <si>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</si>
  <si>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</si>
  <si>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</si>
  <si>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</si>
  <si>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</si>
  <si>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</si>
  <si>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</si>
  <si>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</si>
  <si>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</si>
  <si>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</si>
  <si>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</si>
  <si>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</si>
  <si>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</si>
  <si>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</si>
  <si>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</si>
  <si>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</si>
  <si>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</si>
  <si>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Pharmacy Benefit Administration</t>
  </si>
  <si>
    <t>Non-Emergency Medical Transport (NEMT) Benefit Administration</t>
  </si>
  <si>
    <t>Other administrative costs</t>
  </si>
  <si>
    <t>Subcontracted Administrative Costs</t>
  </si>
  <si>
    <t>Total Other Administrative Costs (lines 59 - 78)</t>
  </si>
  <si>
    <t>Total Administrative and Claim Adjustment Expenses (line 58 and 79)</t>
  </si>
  <si>
    <t>Value based payments expenses including quality withholds</t>
  </si>
  <si>
    <t xml:space="preserve">Increase in reserves for life and A&amp;H contracts </t>
  </si>
  <si>
    <t>Increase in reserve for life contracts</t>
  </si>
  <si>
    <t>CHECK</t>
  </si>
  <si>
    <t>Total underwriting deductions (Line 50 and 80 and 81 to 83)</t>
  </si>
  <si>
    <t>Net Underwriting gain or (loss) (Line 7 less 84)</t>
  </si>
  <si>
    <t>Directed Payments to Teaching Hospitals(EVMS/UVA/VCU)</t>
  </si>
  <si>
    <t>Directed Payments to Tidewater Physician Access</t>
  </si>
  <si>
    <t>Enhanced Plan Specific Benefits(Vision/Dental/Other)</t>
  </si>
  <si>
    <t>.</t>
  </si>
  <si>
    <t>Fully Insured Membership</t>
  </si>
  <si>
    <t>Fully Insured Member Months</t>
  </si>
  <si>
    <t>Premiums PMPM</t>
  </si>
  <si>
    <t>Net Gain (Loss)</t>
  </si>
  <si>
    <t>Operating Margin</t>
  </si>
  <si>
    <t>Medical Loss Ratio</t>
  </si>
  <si>
    <t>Admin Expense Ratio</t>
  </si>
  <si>
    <t>HQI Ratio</t>
  </si>
  <si>
    <t>Aetna</t>
  </si>
  <si>
    <t>Anthem</t>
  </si>
  <si>
    <t>Magellan</t>
  </si>
  <si>
    <t>Optima</t>
  </si>
  <si>
    <t>United</t>
  </si>
  <si>
    <t>Va Premier</t>
  </si>
  <si>
    <t>Medical Loss Ratio (excludes HQI)</t>
  </si>
  <si>
    <t>Healthcare Quality Improvement Ratio (HQI)</t>
  </si>
  <si>
    <t>Medallion and CCC+ Combined Financial Results for CY2020 Q1</t>
  </si>
  <si>
    <t>Total Aetna Jan-Mar 2020</t>
  </si>
  <si>
    <t>Total Anthem Jan-Mar 2020</t>
  </si>
  <si>
    <t>Total Magellan Jan-Mar 2020</t>
  </si>
  <si>
    <t>Total Optima Jan-Mar 2020</t>
  </si>
  <si>
    <t>Total United Jan-Mar 2020</t>
  </si>
  <si>
    <t>Total Va Premier Jan-Mar 2020</t>
  </si>
  <si>
    <t>Total Aetna Apr-June 2020</t>
  </si>
  <si>
    <t>Total Anthem Apr-June 2020</t>
  </si>
  <si>
    <t>Total Magellan Apr-June 2020</t>
  </si>
  <si>
    <t>Total Optima Apr-June 2020</t>
  </si>
  <si>
    <t>Total United Apr-June 2020</t>
  </si>
  <si>
    <t>Total Va Premier Apr-June 2020</t>
  </si>
  <si>
    <t>YTD for the fiscal year 2020</t>
  </si>
  <si>
    <t>Medallion 3.0, 4.0, Expansion and FAMIS for Apr-Jun 2020</t>
  </si>
  <si>
    <t>Total Aetna PMPM</t>
  </si>
  <si>
    <t>Total Anthem PMPM</t>
  </si>
  <si>
    <t>Total Magellan PMPM</t>
  </si>
  <si>
    <t>Total Optima PMPM</t>
  </si>
  <si>
    <t xml:space="preserve">United </t>
  </si>
  <si>
    <t>Total United PMPM</t>
  </si>
  <si>
    <t>VA Premier Expansion</t>
  </si>
  <si>
    <t>Total VA Premier</t>
  </si>
  <si>
    <t>Total VA Premier PMPM</t>
  </si>
  <si>
    <t>Ungroup columns to see detail</t>
  </si>
  <si>
    <t>Commonwealth Coordinated Care Plus (CCC+) MLTSS for CY2020 Q1</t>
  </si>
  <si>
    <t>Total Va Premier PMPM</t>
  </si>
  <si>
    <t>Total CCC+ Plans PMPM</t>
  </si>
  <si>
    <t>Q2 CCC+ and Medallion Combined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</si>
</sst>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u/>
      <sz val="10"/>
      <name val="Arial"/>
      <family val="2"/>
    </font>
    <font>
      <b/>
      <sz val="10"/>
      <color theme="3"/>
      <name val="Arial"/>
      <family val="2"/>
    </font>
    <font>
      <sz val="10"/>
      <name val="Arial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DEB9"/>
        <bgColor indexed="64"/>
      </patternFill>
    </fill>
    <fill>
      <gradientFill degree="90">
        <stop position="0">
          <color rgb="FF70DEB9"/>
        </stop>
        <stop position="1">
          <color rgb="FFFFFF97"/>
        </stop>
      </gradient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384">
    <xf numFmtId="0" fontId="0" fillId="0" borderId="0" xfId="0"/>
    <xf numFmtId="0" fontId="9" fillId="0" borderId="0" xfId="0" applyFont="1"/>
    <xf numFmtId="0" fontId="5" fillId="0" borderId="0" xfId="0" applyFont="1"/>
    <xf numFmtId="0" fontId="5" fillId="0" borderId="0" xfId="0" applyFont="1" applyBorder="1"/>
    <xf numFmtId="0" fontId="4" fillId="0" borderId="0" xfId="0" applyFont="1"/>
    <xf numFmtId="0" fontId="4" fillId="0" borderId="0" xfId="0" applyFont="1" applyFill="1"/>
    <xf numFmtId="0" fontId="4" fillId="0" borderId="0" xfId="0" applyFont="1" applyBorder="1"/>
    <xf numFmtId="167" fontId="4" fillId="0" borderId="11" xfId="0" applyNumberFormat="1" applyFont="1" applyBorder="1" applyAlignment="1">
      <alignment horizontal="center"/>
    </xf>
    <xf numFmtId="167" fontId="4" fillId="0" borderId="11" xfId="0" applyNumberFormat="1" applyFont="1" applyFill="1" applyBorder="1" applyAlignment="1">
      <alignment horizontal="center"/>
    </xf>
    <xf numFmtId="167" fontId="4" fillId="0" borderId="11" xfId="0" applyNumberFormat="1" applyFont="1" applyBorder="1" applyAlignment="1" applyProtection="1">
      <alignment horizontal="center"/>
      <protection hidden="1"/>
    </xf>
    <xf numFmtId="3" fontId="4" fillId="0" borderId="11" xfId="0" applyNumberFormat="1" applyFont="1" applyBorder="1" applyAlignment="1" applyProtection="1">
      <alignment horizontal="center"/>
      <protection hidden="1"/>
    </xf>
    <xf numFmtId="165" fontId="17" fillId="0" borderId="0" xfId="0" applyNumberFormat="1" applyFont="1"/>
    <xf numFmtId="0" fontId="17" fillId="0" borderId="0" xfId="0" applyFont="1"/>
    <xf numFmtId="0" fontId="5" fillId="5" borderId="11" xfId="0" applyFont="1" applyFill="1" applyBorder="1" applyAlignment="1">
      <alignment horizontal="center" vertical="center" wrapText="1"/>
    </xf>
    <xf numFmtId="167" fontId="4" fillId="5" borderId="11" xfId="0" applyNumberFormat="1" applyFont="1" applyFill="1" applyBorder="1" applyAlignment="1" applyProtection="1">
      <alignment horizontal="center"/>
      <protection hidden="1"/>
    </xf>
    <xf numFmtId="167" fontId="5" fillId="5" borderId="11" xfId="0" applyNumberFormat="1" applyFont="1" applyFill="1" applyBorder="1" applyAlignment="1" applyProtection="1">
      <alignment horizontal="center"/>
      <protection hidden="1"/>
    </xf>
    <xf numFmtId="167" fontId="4" fillId="5" borderId="11" xfId="0" applyNumberFormat="1" applyFont="1" applyFill="1" applyBorder="1" applyAlignment="1">
      <alignment horizontal="center"/>
    </xf>
    <xf numFmtId="3" fontId="4" fillId="5" borderId="11" xfId="0" applyNumberFormat="1" applyFont="1" applyFill="1" applyBorder="1" applyAlignment="1" applyProtection="1">
      <alignment horizontal="center"/>
      <protection hidden="1"/>
    </xf>
    <xf numFmtId="0" fontId="9" fillId="0" borderId="11" xfId="0" applyFont="1" applyBorder="1"/>
    <xf numFmtId="168" fontId="4" fillId="0" borderId="11" xfId="0" applyNumberFormat="1" applyFont="1" applyBorder="1" applyAlignment="1" applyProtection="1">
      <alignment horizontal="center"/>
      <protection hidden="1"/>
    </xf>
    <xf numFmtId="0" fontId="5" fillId="6" borderId="11" xfId="0" applyFont="1" applyFill="1" applyBorder="1" applyAlignment="1">
      <alignment horizontal="center" vertical="center" wrapText="1"/>
    </xf>
    <xf numFmtId="0" fontId="9" fillId="0" borderId="11" xfId="0" applyFont="1" applyFill="1" applyBorder="1"/>
    <xf numFmtId="164" fontId="4" fillId="0" borderId="11" xfId="0" applyNumberFormat="1" applyFont="1" applyBorder="1" applyAlignment="1" applyProtection="1">
      <alignment horizontal="center"/>
      <protection hidden="1"/>
    </xf>
    <xf numFmtId="164" fontId="4" fillId="5" borderId="11" xfId="0" applyNumberFormat="1" applyFont="1" applyFill="1" applyBorder="1" applyAlignment="1" applyProtection="1">
      <alignment horizontal="center"/>
      <protection hidden="1"/>
    </xf>
    <xf numFmtId="0" fontId="19" fillId="0" borderId="0" xfId="0" applyFont="1"/>
    <xf numFmtId="168" fontId="4" fillId="5" borderId="11" xfId="0" applyNumberFormat="1" applyFont="1" applyFill="1" applyBorder="1" applyAlignment="1" applyProtection="1">
      <alignment horizontal="center"/>
      <protection hidden="1"/>
    </xf>
    <xf numFmtId="168" fontId="4" fillId="0" borderId="11" xfId="0" applyNumberFormat="1" applyFont="1" applyFill="1" applyBorder="1" applyAlignment="1" applyProtection="1">
      <alignment horizontal="center"/>
      <protection hidden="1"/>
    </xf>
    <xf numFmtId="168" fontId="4" fillId="0" borderId="11" xfId="0" applyNumberFormat="1" applyFont="1" applyFill="1" applyBorder="1" applyAlignment="1">
      <alignment horizontal="center"/>
    </xf>
    <xf numFmtId="0" fontId="20" fillId="0" borderId="0" xfId="0" applyFont="1"/>
    <xf numFmtId="0" fontId="4" fillId="0" borderId="11" xfId="0" applyFont="1" applyFill="1" applyBorder="1"/>
    <xf numFmtId="167" fontId="4" fillId="0" borderId="5" xfId="0" applyNumberFormat="1" applyFont="1" applyBorder="1" applyAlignment="1" applyProtection="1">
      <alignment horizontal="center"/>
      <protection hidden="1"/>
    </xf>
    <xf numFmtId="167" fontId="21" fillId="0" borderId="11" xfId="0" applyNumberFormat="1" applyFont="1" applyBorder="1" applyAlignment="1" applyProtection="1">
      <alignment horizontal="center"/>
      <protection hidden="1"/>
    </xf>
    <xf numFmtId="168" fontId="21" fillId="0" borderId="11" xfId="0" applyNumberFormat="1" applyFont="1" applyBorder="1" applyAlignment="1" applyProtection="1">
      <alignment horizontal="center"/>
      <protection hidden="1"/>
    </xf>
    <xf numFmtId="167" fontId="21" fillId="5" borderId="11" xfId="0" applyNumberFormat="1" applyFont="1" applyFill="1" applyBorder="1" applyAlignment="1" applyProtection="1">
      <alignment horizontal="center"/>
      <protection hidden="1"/>
    </xf>
    <xf numFmtId="168" fontId="15" fillId="0" borderId="11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7" borderId="11" xfId="0" applyNumberFormat="1" applyFont="1" applyFill="1" applyBorder="1" applyAlignment="1" applyProtection="1">
      <alignment horizontal="center"/>
      <protection hidden="1"/>
    </xf>
    <xf numFmtId="167" fontId="21" fillId="5" borderId="6" xfId="0" applyNumberFormat="1" applyFont="1" applyFill="1" applyBorder="1" applyAlignment="1" applyProtection="1">
      <alignment horizontal="center"/>
      <protection hidden="1"/>
    </xf>
    <xf numFmtId="167" fontId="21" fillId="4" borderId="13" xfId="0" applyNumberFormat="1" applyFont="1" applyFill="1" applyBorder="1" applyAlignment="1" applyProtection="1">
      <alignment horizontal="center"/>
      <protection hidden="1"/>
    </xf>
    <xf numFmtId="168" fontId="21" fillId="7" borderId="14" xfId="0" applyNumberFormat="1" applyFont="1" applyFill="1" applyBorder="1" applyAlignment="1" applyProtection="1">
      <alignment horizontal="center"/>
      <protection hidden="1"/>
    </xf>
    <xf numFmtId="167" fontId="21" fillId="8" borderId="11" xfId="0" applyNumberFormat="1" applyFont="1" applyFill="1" applyBorder="1" applyAlignment="1" applyProtection="1">
      <alignment horizontal="center"/>
      <protection hidden="1"/>
    </xf>
    <xf numFmtId="0" fontId="4" fillId="0" borderId="11" xfId="0" applyFont="1" applyBorder="1"/>
    <xf numFmtId="0" fontId="5" fillId="0" borderId="11" xfId="0" applyFont="1" applyBorder="1"/>
    <xf numFmtId="0" fontId="4" fillId="3" borderId="11" xfId="0" applyFont="1" applyFill="1" applyBorder="1"/>
    <xf numFmtId="0" fontId="4" fillId="0" borderId="11" xfId="0" quotePrefix="1" applyFont="1" applyBorder="1"/>
    <xf numFmtId="168" fontId="21" fillId="7" borderId="6" xfId="0" applyNumberFormat="1" applyFont="1" applyFill="1" applyBorder="1" applyAlignment="1" applyProtection="1">
      <alignment horizontal="center"/>
      <protection hidden="1"/>
    </xf>
    <xf numFmtId="167" fontId="21" fillId="7" borderId="11" xfId="0" applyNumberFormat="1" applyFont="1" applyFill="1" applyBorder="1" applyAlignment="1" applyProtection="1">
      <alignment horizontal="center"/>
      <protection hidden="1"/>
    </xf>
    <xf numFmtId="167" fontId="4" fillId="0" borderId="11" xfId="0" applyNumberFormat="1" applyFont="1" applyFill="1" applyBorder="1" applyAlignment="1" applyProtection="1">
      <alignment horizontal="center"/>
      <protection hidden="1"/>
    </xf>
    <xf numFmtId="0" fontId="4" fillId="5" borderId="11" xfId="0" applyFont="1" applyFill="1" applyBorder="1"/>
    <xf numFmtId="164" fontId="4" fillId="0" borderId="11" xfId="58" applyNumberFormat="1" applyFont="1" applyBorder="1" applyAlignment="1" applyProtection="1">
      <alignment horizontal="center"/>
      <protection hidden="1"/>
    </xf>
    <xf numFmtId="0" fontId="4" fillId="0" borderId="0" xfId="0" applyFont="1" applyFill="1" applyBorder="1"/>
    <xf numFmtId="168" fontId="21" fillId="0" borderId="3" xfId="0" applyNumberFormat="1" applyFont="1" applyBorder="1" applyAlignment="1" applyProtection="1">
      <alignment horizontal="center"/>
      <protection hidden="1"/>
    </xf>
    <xf numFmtId="168" fontId="4" fillId="0" borderId="5" xfId="0" applyNumberFormat="1" applyFont="1" applyBorder="1" applyAlignment="1" applyProtection="1">
      <alignment horizontal="center"/>
      <protection hidden="1"/>
    </xf>
    <xf numFmtId="169" fontId="4" fillId="0" borderId="11" xfId="55" applyNumberFormat="1" applyFont="1" applyBorder="1" applyAlignment="1" applyProtection="1">
      <alignment horizontal="center"/>
      <protection hidden="1"/>
    </xf>
    <xf numFmtId="167" fontId="21" fillId="7" borderId="6" xfId="0" applyNumberFormat="1" applyFont="1" applyFill="1" applyBorder="1" applyAlignment="1" applyProtection="1">
      <alignment horizontal="center"/>
      <protection hidden="1"/>
    </xf>
    <xf numFmtId="167" fontId="21" fillId="0" borderId="11" xfId="0" applyNumberFormat="1" applyFont="1" applyFill="1" applyBorder="1" applyAlignment="1" applyProtection="1">
      <alignment horizontal="center"/>
      <protection hidden="1"/>
    </xf>
    <xf numFmtId="0" fontId="23" fillId="0" borderId="0" xfId="0" applyFont="1"/>
    <xf numFmtId="0" fontId="23" fillId="0" borderId="10" xfId="0" applyFont="1" applyBorder="1"/>
    <xf numFmtId="0" fontId="23" fillId="0" borderId="0" xfId="0" applyFont="1" applyBorder="1"/>
    <xf numFmtId="0" fontId="23" fillId="0" borderId="7" xfId="0" applyFont="1" applyBorder="1"/>
    <xf numFmtId="0" fontId="0" fillId="10" borderId="0" xfId="0" applyFill="1"/>
    <xf numFmtId="0" fontId="23" fillId="0" borderId="28" xfId="0" applyFont="1" applyBorder="1"/>
    <xf numFmtId="0" fontId="9" fillId="0" borderId="0" xfId="0" applyFont="1" applyBorder="1"/>
    <xf numFmtId="0" fontId="0" fillId="10" borderId="0" xfId="0" applyFill="1" applyBorder="1"/>
    <xf numFmtId="165" fontId="25" fillId="0" borderId="0" xfId="0" applyNumberFormat="1" applyFont="1"/>
    <xf numFmtId="0" fontId="24" fillId="0" borderId="0" xfId="0" applyFont="1"/>
    <xf numFmtId="0" fontId="26" fillId="0" borderId="0" xfId="0" applyFont="1"/>
    <xf numFmtId="165" fontId="27" fillId="0" borderId="0" xfId="0" applyNumberFormat="1" applyFont="1"/>
    <xf numFmtId="0" fontId="28" fillId="0" borderId="0" xfId="0" applyFont="1"/>
    <xf numFmtId="0" fontId="27" fillId="0" borderId="0" xfId="0" applyFont="1"/>
    <xf numFmtId="0" fontId="29" fillId="0" borderId="0" xfId="0" applyFont="1"/>
    <xf numFmtId="3" fontId="4" fillId="0" borderId="11" xfId="0" applyNumberFormat="1" applyFont="1" applyFill="1" applyBorder="1" applyAlignment="1" applyProtection="1">
      <alignment horizontal="center"/>
      <protection hidden="1"/>
    </xf>
    <xf numFmtId="0" fontId="26" fillId="0" borderId="0" xfId="0" applyFont="1" applyBorder="1"/>
    <xf numFmtId="0" fontId="32" fillId="0" borderId="11" xfId="0" applyFont="1" applyBorder="1"/>
    <xf numFmtId="0" fontId="24" fillId="0" borderId="11" xfId="0" applyFont="1" applyBorder="1"/>
    <xf numFmtId="167" fontId="24" fillId="9" borderId="6" xfId="0" applyNumberFormat="1" applyFont="1" applyFill="1" applyBorder="1" applyAlignment="1">
      <alignment horizontal="center"/>
    </xf>
    <xf numFmtId="167" fontId="24" fillId="0" borderId="29" xfId="0" applyNumberFormat="1" applyFont="1" applyFill="1" applyBorder="1" applyAlignment="1">
      <alignment horizontal="center"/>
    </xf>
    <xf numFmtId="167" fontId="24" fillId="0" borderId="11" xfId="0" applyNumberFormat="1" applyFont="1" applyFill="1" applyBorder="1" applyAlignment="1">
      <alignment horizontal="center"/>
    </xf>
    <xf numFmtId="167" fontId="24" fillId="0" borderId="16" xfId="0" applyNumberFormat="1" applyFont="1" applyFill="1" applyBorder="1" applyAlignment="1">
      <alignment horizontal="center"/>
    </xf>
    <xf numFmtId="167" fontId="24" fillId="0" borderId="15" xfId="0" applyNumberFormat="1" applyFont="1" applyFill="1" applyBorder="1" applyAlignment="1">
      <alignment horizontal="center"/>
    </xf>
    <xf numFmtId="0" fontId="24" fillId="10" borderId="0" xfId="0" applyFont="1" applyFill="1"/>
    <xf numFmtId="167" fontId="24" fillId="0" borderId="38" xfId="0" applyNumberFormat="1" applyFont="1" applyFill="1" applyBorder="1" applyAlignment="1">
      <alignment horizontal="center"/>
    </xf>
    <xf numFmtId="0" fontId="24" fillId="10" borderId="0" xfId="0" applyFont="1" applyFill="1" applyBorder="1"/>
    <xf numFmtId="167" fontId="24" fillId="9" borderId="6" xfId="0" applyNumberFormat="1" applyFont="1" applyFill="1" applyBorder="1" applyAlignment="1" applyProtection="1">
      <alignment horizontal="center"/>
      <protection hidden="1"/>
    </xf>
    <xf numFmtId="167" fontId="24" fillId="0" borderId="29" xfId="0" applyNumberFormat="1" applyFont="1" applyBorder="1" applyAlignment="1" applyProtection="1">
      <alignment horizontal="center"/>
      <protection hidden="1"/>
    </xf>
    <xf numFmtId="167" fontId="24" fillId="0" borderId="11" xfId="0" applyNumberFormat="1" applyFont="1" applyBorder="1" applyAlignment="1" applyProtection="1">
      <alignment horizontal="center"/>
      <protection hidden="1"/>
    </xf>
    <xf numFmtId="167" fontId="24" fillId="0" borderId="16" xfId="0" applyNumberFormat="1" applyFont="1" applyBorder="1" applyAlignment="1" applyProtection="1">
      <alignment horizontal="center"/>
      <protection hidden="1"/>
    </xf>
    <xf numFmtId="167" fontId="24" fillId="0" borderId="15" xfId="0" applyNumberFormat="1" applyFont="1" applyBorder="1" applyAlignment="1" applyProtection="1">
      <alignment horizontal="center"/>
      <protection hidden="1"/>
    </xf>
    <xf numFmtId="168" fontId="24" fillId="0" borderId="11" xfId="0" applyNumberFormat="1" applyFont="1" applyBorder="1" applyAlignment="1" applyProtection="1">
      <alignment horizontal="center"/>
      <protection hidden="1"/>
    </xf>
    <xf numFmtId="168" fontId="24" fillId="0" borderId="16" xfId="0" applyNumberFormat="1" applyFont="1" applyBorder="1" applyAlignment="1" applyProtection="1">
      <alignment horizontal="center"/>
      <protection hidden="1"/>
    </xf>
    <xf numFmtId="0" fontId="24" fillId="0" borderId="11" xfId="0" applyFont="1" applyFill="1" applyBorder="1"/>
    <xf numFmtId="167" fontId="32" fillId="9" borderId="6" xfId="0" applyNumberFormat="1" applyFont="1" applyFill="1" applyBorder="1" applyAlignment="1" applyProtection="1">
      <alignment horizontal="center"/>
      <protection hidden="1"/>
    </xf>
    <xf numFmtId="167" fontId="34" fillId="0" borderId="29" xfId="0" applyNumberFormat="1" applyFont="1" applyBorder="1" applyAlignment="1" applyProtection="1">
      <alignment horizontal="center"/>
      <protection hidden="1"/>
    </xf>
    <xf numFmtId="167" fontId="34" fillId="0" borderId="11" xfId="0" applyNumberFormat="1" applyFont="1" applyBorder="1" applyAlignment="1" applyProtection="1">
      <alignment horizontal="center"/>
      <protection hidden="1"/>
    </xf>
    <xf numFmtId="167" fontId="34" fillId="0" borderId="16" xfId="0" applyNumberFormat="1" applyFont="1" applyBorder="1" applyAlignment="1" applyProtection="1">
      <alignment horizontal="center"/>
      <protection hidden="1"/>
    </xf>
    <xf numFmtId="167" fontId="34" fillId="0" borderId="15" xfId="0" applyNumberFormat="1" applyFont="1" applyBorder="1" applyAlignment="1" applyProtection="1">
      <alignment horizontal="center"/>
      <protection hidden="1"/>
    </xf>
    <xf numFmtId="168" fontId="34" fillId="0" borderId="11" xfId="0" applyNumberFormat="1" applyFont="1" applyBorder="1" applyAlignment="1" applyProtection="1">
      <alignment horizontal="center"/>
      <protection hidden="1"/>
    </xf>
    <xf numFmtId="168" fontId="34" fillId="0" borderId="16" xfId="0" applyNumberFormat="1" applyFont="1" applyBorder="1" applyAlignment="1" applyProtection="1">
      <alignment horizontal="center"/>
      <protection hidden="1"/>
    </xf>
    <xf numFmtId="167" fontId="24" fillId="0" borderId="0" xfId="0" applyNumberFormat="1" applyFont="1"/>
    <xf numFmtId="168" fontId="24" fillId="0" borderId="15" xfId="0" applyNumberFormat="1" applyFont="1" applyBorder="1" applyAlignment="1" applyProtection="1">
      <alignment horizontal="center"/>
      <protection hidden="1"/>
    </xf>
    <xf numFmtId="0" fontId="35" fillId="0" borderId="11" xfId="0" applyFont="1" applyBorder="1"/>
    <xf numFmtId="0" fontId="24" fillId="0" borderId="0" xfId="0" applyFont="1" applyBorder="1"/>
    <xf numFmtId="168" fontId="24" fillId="0" borderId="11" xfId="0" applyNumberFormat="1" applyFont="1" applyFill="1" applyBorder="1" applyAlignment="1" applyProtection="1">
      <alignment horizontal="center"/>
      <protection hidden="1"/>
    </xf>
    <xf numFmtId="168" fontId="24" fillId="0" borderId="16" xfId="0" applyNumberFormat="1" applyFont="1" applyFill="1" applyBorder="1" applyAlignment="1" applyProtection="1">
      <alignment horizontal="center"/>
      <protection hidden="1"/>
    </xf>
    <xf numFmtId="167" fontId="24" fillId="0" borderId="15" xfId="0" applyNumberFormat="1" applyFont="1" applyFill="1" applyBorder="1" applyAlignment="1" applyProtection="1">
      <alignment horizontal="center"/>
      <protection hidden="1"/>
    </xf>
    <xf numFmtId="167" fontId="24" fillId="0" borderId="11" xfId="0" applyNumberFormat="1" applyFont="1" applyFill="1" applyBorder="1" applyAlignment="1" applyProtection="1">
      <alignment horizontal="center"/>
      <protection hidden="1"/>
    </xf>
    <xf numFmtId="167" fontId="24" fillId="0" borderId="16" xfId="0" applyNumberFormat="1" applyFont="1" applyFill="1" applyBorder="1" applyAlignment="1" applyProtection="1">
      <alignment horizontal="center"/>
      <protection hidden="1"/>
    </xf>
    <xf numFmtId="9" fontId="24" fillId="0" borderId="0" xfId="58" applyFont="1" applyBorder="1"/>
    <xf numFmtId="167" fontId="24" fillId="0" borderId="0" xfId="0" applyNumberFormat="1" applyFont="1" applyBorder="1"/>
    <xf numFmtId="0" fontId="24" fillId="3" borderId="11" xfId="0" applyFont="1" applyFill="1" applyBorder="1"/>
    <xf numFmtId="0" fontId="24" fillId="0" borderId="11" xfId="0" quotePrefix="1" applyFont="1" applyBorder="1"/>
    <xf numFmtId="167" fontId="34" fillId="0" borderId="24" xfId="0" applyNumberFormat="1" applyFont="1" applyBorder="1" applyAlignment="1" applyProtection="1">
      <alignment horizontal="center"/>
      <protection hidden="1"/>
    </xf>
    <xf numFmtId="168" fontId="34" fillId="0" borderId="3" xfId="0" applyNumberFormat="1" applyFont="1" applyBorder="1" applyAlignment="1" applyProtection="1">
      <alignment horizontal="center"/>
      <protection hidden="1"/>
    </xf>
    <xf numFmtId="167" fontId="34" fillId="0" borderId="3" xfId="0" applyNumberFormat="1" applyFont="1" applyBorder="1" applyAlignment="1" applyProtection="1">
      <alignment horizontal="center"/>
      <protection hidden="1"/>
    </xf>
    <xf numFmtId="167" fontId="34" fillId="7" borderId="29" xfId="0" applyNumberFormat="1" applyFont="1" applyFill="1" applyBorder="1" applyAlignment="1" applyProtection="1">
      <alignment horizontal="center"/>
      <protection hidden="1"/>
    </xf>
    <xf numFmtId="168" fontId="34" fillId="7" borderId="11" xfId="0" applyNumberFormat="1" applyFont="1" applyFill="1" applyBorder="1" applyAlignment="1" applyProtection="1">
      <alignment horizontal="center"/>
      <protection hidden="1"/>
    </xf>
    <xf numFmtId="167" fontId="34" fillId="7" borderId="15" xfId="0" applyNumberFormat="1" applyFont="1" applyFill="1" applyBorder="1" applyAlignment="1" applyProtection="1">
      <alignment horizontal="center"/>
      <protection hidden="1"/>
    </xf>
    <xf numFmtId="168" fontId="34" fillId="7" borderId="16" xfId="0" applyNumberFormat="1" applyFont="1" applyFill="1" applyBorder="1" applyAlignment="1" applyProtection="1">
      <alignment horizontal="center"/>
      <protection hidden="1"/>
    </xf>
    <xf numFmtId="167" fontId="34" fillId="7" borderId="11" xfId="0" applyNumberFormat="1" applyFont="1" applyFill="1" applyBorder="1" applyAlignment="1" applyProtection="1">
      <alignment horizontal="center"/>
      <protection hidden="1"/>
    </xf>
    <xf numFmtId="167" fontId="34" fillId="4" borderId="13" xfId="0" applyNumberFormat="1" applyFont="1" applyFill="1" applyBorder="1" applyAlignment="1" applyProtection="1">
      <alignment horizontal="center"/>
      <protection hidden="1"/>
    </xf>
    <xf numFmtId="168" fontId="34" fillId="7" borderId="6" xfId="0" applyNumberFormat="1" applyFont="1" applyFill="1" applyBorder="1" applyAlignment="1" applyProtection="1">
      <alignment horizontal="center"/>
      <protection hidden="1"/>
    </xf>
    <xf numFmtId="168" fontId="34" fillId="7" borderId="23" xfId="0" applyNumberFormat="1" applyFont="1" applyFill="1" applyBorder="1" applyAlignment="1" applyProtection="1">
      <alignment horizontal="center"/>
      <protection hidden="1"/>
    </xf>
    <xf numFmtId="167" fontId="24" fillId="0" borderId="25" xfId="0" applyNumberFormat="1" applyFont="1" applyBorder="1" applyAlignment="1" applyProtection="1">
      <alignment horizontal="center"/>
      <protection hidden="1"/>
    </xf>
    <xf numFmtId="168" fontId="24" fillId="0" borderId="5" xfId="0" applyNumberFormat="1" applyFont="1" applyBorder="1" applyAlignment="1" applyProtection="1">
      <alignment horizontal="center"/>
      <protection hidden="1"/>
    </xf>
    <xf numFmtId="167" fontId="24" fillId="0" borderId="5" xfId="0" applyNumberFormat="1" applyFont="1" applyBorder="1" applyAlignment="1" applyProtection="1">
      <alignment horizontal="center"/>
      <protection hidden="1"/>
    </xf>
    <xf numFmtId="168" fontId="24" fillId="0" borderId="11" xfId="0" applyNumberFormat="1" applyFont="1" applyFill="1" applyBorder="1" applyAlignment="1">
      <alignment horizontal="center"/>
    </xf>
    <xf numFmtId="168" fontId="24" fillId="0" borderId="16" xfId="0" applyNumberFormat="1" applyFont="1" applyFill="1" applyBorder="1" applyAlignment="1">
      <alignment horizontal="center"/>
    </xf>
    <xf numFmtId="168" fontId="24" fillId="0" borderId="15" xfId="0" applyNumberFormat="1" applyFont="1" applyFill="1" applyBorder="1" applyAlignment="1">
      <alignment horizontal="center"/>
    </xf>
    <xf numFmtId="167" fontId="24" fillId="0" borderId="29" xfId="0" applyNumberFormat="1" applyFont="1" applyBorder="1" applyAlignment="1">
      <alignment horizontal="center"/>
    </xf>
    <xf numFmtId="167" fontId="24" fillId="0" borderId="11" xfId="0" applyNumberFormat="1" applyFont="1" applyBorder="1" applyAlignment="1">
      <alignment horizontal="center"/>
    </xf>
    <xf numFmtId="167" fontId="24" fillId="0" borderId="16" xfId="0" applyNumberFormat="1" applyFont="1" applyBorder="1" applyAlignment="1">
      <alignment horizontal="center"/>
    </xf>
    <xf numFmtId="167" fontId="24" fillId="0" borderId="15" xfId="0" applyNumberFormat="1" applyFont="1" applyBorder="1" applyAlignment="1">
      <alignment horizontal="center"/>
    </xf>
    <xf numFmtId="3" fontId="24" fillId="0" borderId="29" xfId="0" applyNumberFormat="1" applyFont="1" applyBorder="1" applyAlignment="1" applyProtection="1">
      <alignment horizontal="center"/>
      <protection hidden="1"/>
    </xf>
    <xf numFmtId="3" fontId="24" fillId="0" borderId="11" xfId="0" applyNumberFormat="1" applyFont="1" applyBorder="1" applyAlignment="1" applyProtection="1">
      <alignment horizontal="center"/>
      <protection hidden="1"/>
    </xf>
    <xf numFmtId="3" fontId="24" fillId="0" borderId="15" xfId="0" applyNumberFormat="1" applyFont="1" applyBorder="1" applyAlignment="1" applyProtection="1">
      <alignment horizontal="center"/>
      <protection hidden="1"/>
    </xf>
    <xf numFmtId="3" fontId="24" fillId="0" borderId="16" xfId="0" applyNumberFormat="1" applyFont="1" applyBorder="1" applyAlignment="1" applyProtection="1">
      <alignment horizontal="center"/>
      <protection hidden="1"/>
    </xf>
    <xf numFmtId="169" fontId="24" fillId="0" borderId="16" xfId="70" applyNumberFormat="1" applyFont="1" applyBorder="1" applyAlignment="1">
      <alignment horizontal="left"/>
    </xf>
    <xf numFmtId="168" fontId="33" fillId="0" borderId="29" xfId="0" applyNumberFormat="1" applyFont="1" applyBorder="1" applyAlignment="1" applyProtection="1">
      <alignment horizontal="center"/>
      <protection hidden="1"/>
    </xf>
    <xf numFmtId="167" fontId="33" fillId="0" borderId="11" xfId="0" applyNumberFormat="1" applyFont="1" applyBorder="1" applyAlignment="1" applyProtection="1">
      <alignment horizontal="center"/>
      <protection hidden="1"/>
    </xf>
    <xf numFmtId="168" fontId="33" fillId="0" borderId="11" xfId="0" applyNumberFormat="1" applyFont="1" applyBorder="1" applyAlignment="1" applyProtection="1">
      <alignment horizontal="center"/>
      <protection hidden="1"/>
    </xf>
    <xf numFmtId="168" fontId="33" fillId="0" borderId="16" xfId="0" applyNumberFormat="1" applyFont="1" applyBorder="1" applyAlignment="1" applyProtection="1">
      <alignment horizontal="center"/>
      <protection hidden="1"/>
    </xf>
    <xf numFmtId="168" fontId="33" fillId="0" borderId="15" xfId="0" applyNumberFormat="1" applyFont="1" applyBorder="1" applyAlignment="1" applyProtection="1">
      <alignment horizontal="center"/>
      <protection hidden="1"/>
    </xf>
    <xf numFmtId="167" fontId="33" fillId="0" borderId="16" xfId="0" applyNumberFormat="1" applyFont="1" applyBorder="1" applyAlignment="1" applyProtection="1">
      <alignment horizontal="center"/>
      <protection hidden="1"/>
    </xf>
    <xf numFmtId="0" fontId="35" fillId="0" borderId="11" xfId="0" applyFont="1" applyFill="1" applyBorder="1"/>
    <xf numFmtId="164" fontId="24" fillId="0" borderId="29" xfId="58" applyNumberFormat="1" applyFont="1" applyBorder="1" applyAlignment="1" applyProtection="1">
      <alignment horizontal="center"/>
      <protection hidden="1"/>
    </xf>
    <xf numFmtId="164" fontId="24" fillId="0" borderId="11" xfId="0" applyNumberFormat="1" applyFont="1" applyBorder="1" applyAlignment="1" applyProtection="1">
      <alignment horizontal="center"/>
      <protection hidden="1"/>
    </xf>
    <xf numFmtId="164" fontId="24" fillId="0" borderId="11" xfId="58" applyNumberFormat="1" applyFont="1" applyBorder="1" applyAlignment="1" applyProtection="1">
      <alignment horizontal="center"/>
      <protection hidden="1"/>
    </xf>
    <xf numFmtId="164" fontId="24" fillId="0" borderId="16" xfId="0" applyNumberFormat="1" applyFont="1" applyBorder="1" applyAlignment="1" applyProtection="1">
      <alignment horizontal="center"/>
      <protection hidden="1"/>
    </xf>
    <xf numFmtId="164" fontId="24" fillId="0" borderId="15" xfId="58" applyNumberFormat="1" applyFont="1" applyBorder="1" applyAlignment="1" applyProtection="1">
      <alignment horizontal="center"/>
      <protection hidden="1"/>
    </xf>
    <xf numFmtId="164" fontId="24" fillId="0" borderId="15" xfId="0" applyNumberFormat="1" applyFont="1" applyBorder="1" applyAlignment="1" applyProtection="1">
      <alignment horizontal="center"/>
      <protection hidden="1"/>
    </xf>
    <xf numFmtId="164" fontId="24" fillId="0" borderId="29" xfId="0" applyNumberFormat="1" applyFont="1" applyBorder="1" applyAlignment="1" applyProtection="1">
      <alignment horizontal="center"/>
      <protection hidden="1"/>
    </xf>
    <xf numFmtId="167" fontId="24" fillId="0" borderId="32" xfId="0" applyNumberFormat="1" applyFont="1" applyBorder="1" applyAlignment="1" applyProtection="1">
      <alignment horizontal="center"/>
      <protection hidden="1"/>
    </xf>
    <xf numFmtId="167" fontId="24" fillId="0" borderId="33" xfId="0" applyNumberFormat="1" applyFont="1" applyBorder="1" applyAlignment="1" applyProtection="1">
      <alignment horizontal="center"/>
      <protection hidden="1"/>
    </xf>
    <xf numFmtId="167" fontId="24" fillId="0" borderId="34" xfId="0" applyNumberFormat="1" applyFont="1" applyBorder="1" applyAlignment="1" applyProtection="1">
      <alignment horizontal="center"/>
      <protection hidden="1"/>
    </xf>
    <xf numFmtId="167" fontId="24" fillId="0" borderId="35" xfId="0" applyNumberFormat="1" applyFont="1" applyBorder="1" applyAlignment="1" applyProtection="1">
      <alignment horizontal="center"/>
      <protection hidden="1"/>
    </xf>
    <xf numFmtId="167" fontId="24" fillId="0" borderId="17" xfId="0" applyNumberFormat="1" applyFont="1" applyBorder="1" applyAlignment="1" applyProtection="1">
      <alignment horizontal="center"/>
      <protection hidden="1"/>
    </xf>
    <xf numFmtId="167" fontId="24" fillId="0" borderId="18" xfId="0" applyNumberFormat="1" applyFont="1" applyBorder="1" applyAlignment="1" applyProtection="1">
      <alignment horizontal="center"/>
      <protection hidden="1"/>
    </xf>
    <xf numFmtId="167" fontId="24" fillId="0" borderId="19" xfId="0" applyNumberFormat="1" applyFont="1" applyBorder="1" applyAlignment="1" applyProtection="1">
      <alignment horizontal="center"/>
      <protection hidden="1"/>
    </xf>
    <xf numFmtId="167" fontId="36" fillId="14" borderId="15" xfId="0" applyNumberFormat="1" applyFont="1" applyFill="1" applyBorder="1" applyAlignment="1" applyProtection="1">
      <alignment horizontal="center"/>
      <protection hidden="1"/>
    </xf>
    <xf numFmtId="167" fontId="36" fillId="14" borderId="11" xfId="0" applyNumberFormat="1" applyFont="1" applyFill="1" applyBorder="1" applyAlignment="1" applyProtection="1">
      <alignment horizontal="center"/>
      <protection hidden="1"/>
    </xf>
    <xf numFmtId="167" fontId="36" fillId="14" borderId="30" xfId="0" applyNumberFormat="1" applyFont="1" applyFill="1" applyBorder="1" applyAlignment="1" applyProtection="1">
      <alignment horizontal="center"/>
      <protection hidden="1"/>
    </xf>
    <xf numFmtId="0" fontId="24" fillId="12" borderId="11" xfId="0" applyFont="1" applyFill="1" applyBorder="1"/>
    <xf numFmtId="0" fontId="24" fillId="12" borderId="6" xfId="0" applyFont="1" applyFill="1" applyBorder="1" applyAlignment="1">
      <alignment horizontal="center" vertical="center" wrapText="1"/>
    </xf>
    <xf numFmtId="0" fontId="24" fillId="12" borderId="29" xfId="0" applyFont="1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0" fontId="24" fillId="12" borderId="16" xfId="0" applyFont="1" applyFill="1" applyBorder="1" applyAlignment="1">
      <alignment horizontal="center" vertical="center" wrapText="1"/>
    </xf>
    <xf numFmtId="0" fontId="24" fillId="12" borderId="15" xfId="0" applyFont="1" applyFill="1" applyBorder="1" applyAlignment="1">
      <alignment horizontal="center" vertical="center" wrapText="1"/>
    </xf>
    <xf numFmtId="0" fontId="24" fillId="12" borderId="23" xfId="0" applyFont="1" applyFill="1" applyBorder="1" applyAlignment="1">
      <alignment horizontal="center" vertical="center" wrapText="1"/>
    </xf>
    <xf numFmtId="0" fontId="24" fillId="17" borderId="15" xfId="0" applyFont="1" applyFill="1" applyBorder="1" applyAlignment="1">
      <alignment horizontal="center" vertical="center" wrapText="1"/>
    </xf>
    <xf numFmtId="0" fontId="24" fillId="17" borderId="11" xfId="0" applyFont="1" applyFill="1" applyBorder="1" applyAlignment="1">
      <alignment horizontal="center" vertical="center" wrapText="1"/>
    </xf>
    <xf numFmtId="0" fontId="24" fillId="17" borderId="16" xfId="0" applyFont="1" applyFill="1" applyBorder="1" applyAlignment="1">
      <alignment horizontal="center" vertical="center" wrapText="1"/>
    </xf>
    <xf numFmtId="0" fontId="32" fillId="0" borderId="0" xfId="0" applyFont="1" applyBorder="1"/>
    <xf numFmtId="0" fontId="24" fillId="18" borderId="13" xfId="0" applyFont="1" applyFill="1" applyBorder="1" applyAlignment="1">
      <alignment horizontal="center" vertical="center" wrapText="1"/>
    </xf>
    <xf numFmtId="0" fontId="24" fillId="18" borderId="27" xfId="0" applyFont="1" applyFill="1" applyBorder="1" applyAlignment="1">
      <alignment horizontal="center" vertical="center" wrapText="1"/>
    </xf>
    <xf numFmtId="167" fontId="24" fillId="0" borderId="25" xfId="0" applyNumberFormat="1" applyFont="1" applyFill="1" applyBorder="1" applyAlignment="1">
      <alignment horizontal="center"/>
    </xf>
    <xf numFmtId="167" fontId="24" fillId="19" borderId="25" xfId="0" applyNumberFormat="1" applyFont="1" applyFill="1" applyBorder="1" applyAlignment="1">
      <alignment horizontal="center"/>
    </xf>
    <xf numFmtId="167" fontId="24" fillId="19" borderId="5" xfId="0" applyNumberFormat="1" applyFont="1" applyFill="1" applyBorder="1" applyAlignment="1">
      <alignment horizontal="center"/>
    </xf>
    <xf numFmtId="167" fontId="24" fillId="19" borderId="37" xfId="0" applyNumberFormat="1" applyFont="1" applyFill="1" applyBorder="1" applyAlignment="1">
      <alignment horizontal="center"/>
    </xf>
    <xf numFmtId="167" fontId="24" fillId="19" borderId="15" xfId="0" applyNumberFormat="1" applyFont="1" applyFill="1" applyBorder="1" applyAlignment="1" applyProtection="1">
      <alignment horizontal="center"/>
      <protection hidden="1"/>
    </xf>
    <xf numFmtId="167" fontId="24" fillId="19" borderId="11" xfId="0" applyNumberFormat="1" applyFont="1" applyFill="1" applyBorder="1" applyAlignment="1" applyProtection="1">
      <alignment horizontal="center"/>
      <protection hidden="1"/>
    </xf>
    <xf numFmtId="167" fontId="24" fillId="19" borderId="30" xfId="0" applyNumberFormat="1" applyFont="1" applyFill="1" applyBorder="1" applyAlignment="1" applyProtection="1">
      <alignment horizontal="center"/>
      <protection hidden="1"/>
    </xf>
    <xf numFmtId="167" fontId="33" fillId="19" borderId="15" xfId="0" applyNumberFormat="1" applyFont="1" applyFill="1" applyBorder="1" applyAlignment="1" applyProtection="1">
      <alignment horizontal="center"/>
      <protection hidden="1"/>
    </xf>
    <xf numFmtId="167" fontId="33" fillId="19" borderId="11" xfId="0" applyNumberFormat="1" applyFont="1" applyFill="1" applyBorder="1" applyAlignment="1" applyProtection="1">
      <alignment horizontal="center"/>
      <protection hidden="1"/>
    </xf>
    <xf numFmtId="167" fontId="33" fillId="19" borderId="30" xfId="0" applyNumberFormat="1" applyFont="1" applyFill="1" applyBorder="1" applyAlignment="1" applyProtection="1">
      <alignment horizontal="center"/>
      <protection hidden="1"/>
    </xf>
    <xf numFmtId="167" fontId="36" fillId="19" borderId="15" xfId="0" applyNumberFormat="1" applyFont="1" applyFill="1" applyBorder="1" applyAlignment="1" applyProtection="1">
      <alignment horizontal="center"/>
      <protection hidden="1"/>
    </xf>
    <xf numFmtId="167" fontId="36" fillId="19" borderId="11" xfId="0" applyNumberFormat="1" applyFont="1" applyFill="1" applyBorder="1" applyAlignment="1" applyProtection="1">
      <alignment horizontal="center"/>
      <protection hidden="1"/>
    </xf>
    <xf numFmtId="167" fontId="36" fillId="19" borderId="30" xfId="0" applyNumberFormat="1" applyFont="1" applyFill="1" applyBorder="1" applyAlignment="1" applyProtection="1">
      <alignment horizontal="center"/>
      <protection hidden="1"/>
    </xf>
    <xf numFmtId="168" fontId="24" fillId="19" borderId="15" xfId="0" applyNumberFormat="1" applyFont="1" applyFill="1" applyBorder="1" applyAlignment="1" applyProtection="1">
      <alignment horizontal="center"/>
      <protection hidden="1"/>
    </xf>
    <xf numFmtId="168" fontId="24" fillId="19" borderId="11" xfId="0" applyNumberFormat="1" applyFont="1" applyFill="1" applyBorder="1" applyAlignment="1" applyProtection="1">
      <alignment horizontal="center"/>
      <protection hidden="1"/>
    </xf>
    <xf numFmtId="168" fontId="24" fillId="19" borderId="30" xfId="0" applyNumberFormat="1" applyFont="1" applyFill="1" applyBorder="1" applyAlignment="1" applyProtection="1">
      <alignment horizontal="center"/>
      <protection hidden="1"/>
    </xf>
    <xf numFmtId="167" fontId="36" fillId="19" borderId="14" xfId="0" applyNumberFormat="1" applyFont="1" applyFill="1" applyBorder="1" applyAlignment="1" applyProtection="1">
      <alignment horizontal="center"/>
      <protection hidden="1"/>
    </xf>
    <xf numFmtId="167" fontId="36" fillId="19" borderId="31" xfId="0" applyNumberFormat="1" applyFont="1" applyFill="1" applyBorder="1" applyAlignment="1" applyProtection="1">
      <alignment horizontal="center"/>
      <protection hidden="1"/>
    </xf>
    <xf numFmtId="167" fontId="24" fillId="19" borderId="15" xfId="0" applyNumberFormat="1" applyFont="1" applyFill="1" applyBorder="1" applyAlignment="1">
      <alignment horizontal="center"/>
    </xf>
    <xf numFmtId="167" fontId="24" fillId="19" borderId="11" xfId="0" applyNumberFormat="1" applyFont="1" applyFill="1" applyBorder="1" applyAlignment="1">
      <alignment horizontal="center"/>
    </xf>
    <xf numFmtId="167" fontId="24" fillId="19" borderId="30" xfId="0" applyNumberFormat="1" applyFont="1" applyFill="1" applyBorder="1" applyAlignment="1">
      <alignment horizontal="center"/>
    </xf>
    <xf numFmtId="169" fontId="24" fillId="19" borderId="15" xfId="70" applyNumberFormat="1" applyFont="1" applyFill="1" applyBorder="1" applyAlignment="1">
      <alignment horizontal="center"/>
    </xf>
    <xf numFmtId="169" fontId="24" fillId="19" borderId="11" xfId="70" applyNumberFormat="1" applyFont="1" applyFill="1" applyBorder="1" applyAlignment="1">
      <alignment horizontal="center"/>
    </xf>
    <xf numFmtId="169" fontId="24" fillId="19" borderId="30" xfId="70" applyNumberFormat="1" applyFont="1" applyFill="1" applyBorder="1" applyAlignment="1">
      <alignment horizontal="center"/>
    </xf>
    <xf numFmtId="168" fontId="24" fillId="19" borderId="15" xfId="0" applyNumberFormat="1" applyFont="1" applyFill="1" applyBorder="1" applyAlignment="1">
      <alignment horizontal="center"/>
    </xf>
    <xf numFmtId="168" fontId="24" fillId="19" borderId="11" xfId="0" applyNumberFormat="1" applyFont="1" applyFill="1" applyBorder="1" applyAlignment="1">
      <alignment horizontal="center"/>
    </xf>
    <xf numFmtId="168" fontId="24" fillId="19" borderId="30" xfId="0" applyNumberFormat="1" applyFont="1" applyFill="1" applyBorder="1" applyAlignment="1">
      <alignment horizontal="center"/>
    </xf>
    <xf numFmtId="3" fontId="24" fillId="19" borderId="15" xfId="0" applyNumberFormat="1" applyFont="1" applyFill="1" applyBorder="1" applyAlignment="1" applyProtection="1">
      <alignment horizontal="center"/>
      <protection hidden="1"/>
    </xf>
    <xf numFmtId="3" fontId="24" fillId="19" borderId="11" xfId="0" applyNumberFormat="1" applyFont="1" applyFill="1" applyBorder="1" applyAlignment="1" applyProtection="1">
      <alignment horizontal="center"/>
      <protection hidden="1"/>
    </xf>
    <xf numFmtId="3" fontId="24" fillId="19" borderId="30" xfId="0" applyNumberFormat="1" applyFont="1" applyFill="1" applyBorder="1" applyAlignment="1" applyProtection="1">
      <alignment horizontal="center"/>
      <protection hidden="1"/>
    </xf>
    <xf numFmtId="164" fontId="24" fillId="19" borderId="15" xfId="0" applyNumberFormat="1" applyFont="1" applyFill="1" applyBorder="1" applyAlignment="1" applyProtection="1">
      <alignment horizontal="center"/>
      <protection hidden="1"/>
    </xf>
    <xf numFmtId="164" fontId="24" fillId="19" borderId="11" xfId="0" applyNumberFormat="1" applyFont="1" applyFill="1" applyBorder="1" applyAlignment="1" applyProtection="1">
      <alignment horizontal="center"/>
      <protection hidden="1"/>
    </xf>
    <xf numFmtId="164" fontId="24" fillId="19" borderId="30" xfId="0" applyNumberFormat="1" applyFont="1" applyFill="1" applyBorder="1" applyAlignment="1" applyProtection="1">
      <alignment horizontal="center"/>
      <protection hidden="1"/>
    </xf>
    <xf numFmtId="167" fontId="24" fillId="19" borderId="35" xfId="0" applyNumberFormat="1" applyFont="1" applyFill="1" applyBorder="1" applyAlignment="1" applyProtection="1">
      <alignment horizontal="center"/>
      <protection hidden="1"/>
    </xf>
    <xf numFmtId="167" fontId="24" fillId="19" borderId="33" xfId="0" applyNumberFormat="1" applyFont="1" applyFill="1" applyBorder="1" applyAlignment="1" applyProtection="1">
      <alignment horizontal="center"/>
      <protection hidden="1"/>
    </xf>
    <xf numFmtId="167" fontId="24" fillId="19" borderId="36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6" borderId="4" xfId="0" applyFont="1" applyFill="1" applyBorder="1" applyAlignment="1">
      <alignment horizontal="center" vertical="center" wrapText="1"/>
    </xf>
    <xf numFmtId="167" fontId="4" fillId="0" borderId="11" xfId="0" applyNumberFormat="1" applyFont="1" applyBorder="1"/>
    <xf numFmtId="168" fontId="21" fillId="0" borderId="11" xfId="0" applyNumberFormat="1" applyFont="1" applyBorder="1"/>
    <xf numFmtId="168" fontId="4" fillId="0" borderId="11" xfId="0" applyNumberFormat="1" applyFont="1" applyBorder="1"/>
    <xf numFmtId="168" fontId="21" fillId="0" borderId="11" xfId="0" applyNumberFormat="1" applyFont="1" applyFill="1" applyBorder="1" applyAlignment="1" applyProtection="1">
      <alignment horizontal="center"/>
      <protection hidden="1"/>
    </xf>
    <xf numFmtId="169" fontId="4" fillId="0" borderId="11" xfId="55" applyNumberFormat="1" applyFont="1" applyBorder="1"/>
    <xf numFmtId="3" fontId="4" fillId="0" borderId="11" xfId="0" applyNumberFormat="1" applyFont="1" applyBorder="1"/>
    <xf numFmtId="164" fontId="4" fillId="0" borderId="11" xfId="0" applyNumberFormat="1" applyFont="1" applyBorder="1"/>
    <xf numFmtId="167" fontId="4" fillId="0" borderId="11" xfId="69" applyNumberFormat="1" applyFont="1" applyFill="1" applyBorder="1" applyAlignment="1" applyProtection="1">
      <alignment horizontal="center"/>
      <protection hidden="1"/>
    </xf>
    <xf numFmtId="0" fontId="0" fillId="16" borderId="15" xfId="0" applyFont="1" applyFill="1" applyBorder="1"/>
    <xf numFmtId="0" fontId="23" fillId="0" borderId="39" xfId="0" applyFont="1" applyBorder="1"/>
    <xf numFmtId="167" fontId="24" fillId="0" borderId="0" xfId="0" applyNumberFormat="1" applyFont="1" applyFill="1" applyBorder="1" applyAlignment="1">
      <alignment horizontal="center"/>
    </xf>
    <xf numFmtId="167" fontId="24" fillId="0" borderId="0" xfId="0" applyNumberFormat="1" applyFont="1" applyBorder="1" applyAlignment="1" applyProtection="1">
      <alignment horizontal="center"/>
      <protection hidden="1"/>
    </xf>
    <xf numFmtId="168" fontId="24" fillId="0" borderId="0" xfId="0" applyNumberFormat="1" applyFont="1" applyBorder="1" applyAlignment="1" applyProtection="1">
      <alignment horizontal="center"/>
      <protection hidden="1"/>
    </xf>
    <xf numFmtId="168" fontId="34" fillId="0" borderId="0" xfId="0" applyNumberFormat="1" applyFont="1" applyBorder="1" applyAlignment="1" applyProtection="1">
      <alignment horizontal="center"/>
      <protection hidden="1"/>
    </xf>
    <xf numFmtId="168" fontId="24" fillId="0" borderId="0" xfId="0" applyNumberFormat="1" applyFont="1" applyFill="1" applyBorder="1" applyAlignment="1" applyProtection="1">
      <alignment horizontal="center"/>
      <protection hidden="1"/>
    </xf>
    <xf numFmtId="168" fontId="24" fillId="0" borderId="0" xfId="0" applyNumberFormat="1" applyFont="1" applyFill="1" applyBorder="1" applyAlignment="1">
      <alignment horizontal="center"/>
    </xf>
    <xf numFmtId="167" fontId="24" fillId="0" borderId="0" xfId="0" applyNumberFormat="1" applyFont="1" applyBorder="1" applyAlignment="1">
      <alignment horizontal="center"/>
    </xf>
    <xf numFmtId="3" fontId="24" fillId="0" borderId="0" xfId="0" applyNumberFormat="1" applyFont="1" applyBorder="1" applyAlignment="1" applyProtection="1">
      <alignment horizontal="center"/>
      <protection hidden="1"/>
    </xf>
    <xf numFmtId="167" fontId="33" fillId="0" borderId="0" xfId="0" applyNumberFormat="1" applyFont="1" applyBorder="1" applyAlignment="1" applyProtection="1">
      <alignment horizontal="center"/>
      <protection hidden="1"/>
    </xf>
    <xf numFmtId="164" fontId="24" fillId="0" borderId="0" xfId="0" applyNumberFormat="1" applyFont="1" applyBorder="1" applyAlignment="1" applyProtection="1">
      <alignment horizontal="center"/>
      <protection hidden="1"/>
    </xf>
    <xf numFmtId="0" fontId="32" fillId="0" borderId="0" xfId="0" applyFont="1" applyFill="1" applyBorder="1" applyAlignment="1">
      <alignment horizontal="center" vertical="center"/>
    </xf>
    <xf numFmtId="0" fontId="23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167" fontId="24" fillId="0" borderId="0" xfId="0" applyNumberFormat="1" applyFont="1" applyFill="1" applyBorder="1" applyAlignment="1" applyProtection="1">
      <alignment horizontal="center"/>
      <protection hidden="1"/>
    </xf>
    <xf numFmtId="0" fontId="32" fillId="0" borderId="15" xfId="0" applyFont="1" applyBorder="1"/>
    <xf numFmtId="0" fontId="24" fillId="0" borderId="15" xfId="0" applyFont="1" applyBorder="1"/>
    <xf numFmtId="0" fontId="24" fillId="0" borderId="15" xfId="0" applyFont="1" applyFill="1" applyBorder="1"/>
    <xf numFmtId="0" fontId="35" fillId="0" borderId="15" xfId="0" applyFont="1" applyBorder="1"/>
    <xf numFmtId="0" fontId="24" fillId="3" borderId="15" xfId="0" applyFont="1" applyFill="1" applyBorder="1"/>
    <xf numFmtId="0" fontId="24" fillId="0" borderId="15" xfId="0" quotePrefix="1" applyFont="1" applyBorder="1"/>
    <xf numFmtId="0" fontId="35" fillId="0" borderId="15" xfId="0" applyFont="1" applyFill="1" applyBorder="1"/>
    <xf numFmtId="0" fontId="24" fillId="0" borderId="17" xfId="0" applyFont="1" applyFill="1" applyBorder="1"/>
    <xf numFmtId="0" fontId="9" fillId="20" borderId="25" xfId="0" applyFont="1" applyFill="1" applyBorder="1"/>
    <xf numFmtId="0" fontId="5" fillId="20" borderId="15" xfId="0" applyFont="1" applyFill="1" applyBorder="1"/>
    <xf numFmtId="0" fontId="4" fillId="0" borderId="16" xfId="0" applyFont="1" applyBorder="1"/>
    <xf numFmtId="10" fontId="24" fillId="0" borderId="11" xfId="58" applyNumberFormat="1" applyFont="1" applyBorder="1" applyAlignment="1" applyProtection="1">
      <alignment horizontal="center"/>
      <protection hidden="1"/>
    </xf>
    <xf numFmtId="167" fontId="5" fillId="20" borderId="5" xfId="0" applyNumberFormat="1" applyFont="1" applyFill="1" applyBorder="1"/>
    <xf numFmtId="167" fontId="5" fillId="20" borderId="38" xfId="0" applyNumberFormat="1" applyFont="1" applyFill="1" applyBorder="1"/>
    <xf numFmtId="10" fontId="5" fillId="20" borderId="11" xfId="71" applyNumberFormat="1" applyFont="1" applyFill="1" applyBorder="1"/>
    <xf numFmtId="10" fontId="24" fillId="0" borderId="11" xfId="0" applyNumberFormat="1" applyFont="1" applyBorder="1" applyAlignment="1" applyProtection="1">
      <alignment horizontal="center"/>
      <protection hidden="1"/>
    </xf>
    <xf numFmtId="3" fontId="24" fillId="0" borderId="11" xfId="0" applyNumberFormat="1" applyFont="1" applyBorder="1"/>
    <xf numFmtId="3" fontId="24" fillId="0" borderId="16" xfId="0" applyNumberFormat="1" applyFont="1" applyBorder="1"/>
    <xf numFmtId="168" fontId="34" fillId="0" borderId="0" xfId="0" applyNumberFormat="1" applyFont="1" applyFill="1" applyBorder="1" applyAlignment="1" applyProtection="1">
      <alignment horizontal="center"/>
      <protection hidden="1"/>
    </xf>
    <xf numFmtId="0" fontId="24" fillId="12" borderId="25" xfId="0" applyFont="1" applyFill="1" applyBorder="1"/>
    <xf numFmtId="0" fontId="24" fillId="17" borderId="25" xfId="0" applyFont="1" applyFill="1" applyBorder="1" applyAlignment="1">
      <alignment horizontal="center" vertical="center" wrapText="1"/>
    </xf>
    <xf numFmtId="0" fontId="24" fillId="17" borderId="5" xfId="0" applyFont="1" applyFill="1" applyBorder="1" applyAlignment="1">
      <alignment horizontal="center" vertical="center" wrapText="1"/>
    </xf>
    <xf numFmtId="0" fontId="24" fillId="17" borderId="38" xfId="0" applyFont="1" applyFill="1" applyBorder="1" applyAlignment="1">
      <alignment horizontal="center" vertical="center" wrapText="1"/>
    </xf>
    <xf numFmtId="10" fontId="24" fillId="0" borderId="11" xfId="0" applyNumberFormat="1" applyFont="1" applyBorder="1"/>
    <xf numFmtId="10" fontId="24" fillId="0" borderId="16" xfId="0" applyNumberFormat="1" applyFont="1" applyBorder="1"/>
    <xf numFmtId="10" fontId="4" fillId="0" borderId="11" xfId="0" applyNumberFormat="1" applyFont="1" applyBorder="1"/>
    <xf numFmtId="10" fontId="4" fillId="0" borderId="16" xfId="0" applyNumberFormat="1" applyFont="1" applyBorder="1"/>
    <xf numFmtId="10" fontId="24" fillId="0" borderId="15" xfId="0" applyNumberFormat="1" applyFont="1" applyBorder="1" applyAlignment="1" applyProtection="1">
      <alignment horizontal="center"/>
      <protection hidden="1"/>
    </xf>
    <xf numFmtId="10" fontId="24" fillId="0" borderId="16" xfId="0" applyNumberFormat="1" applyFont="1" applyBorder="1" applyAlignment="1" applyProtection="1">
      <alignment horizontal="center"/>
      <protection hidden="1"/>
    </xf>
    <xf numFmtId="10" fontId="5" fillId="20" borderId="16" xfId="71" applyNumberFormat="1" applyFont="1" applyFill="1" applyBorder="1"/>
    <xf numFmtId="0" fontId="24" fillId="0" borderId="17" xfId="0" applyFont="1" applyBorder="1"/>
    <xf numFmtId="10" fontId="24" fillId="0" borderId="18" xfId="0" applyNumberFormat="1" applyFont="1" applyBorder="1"/>
    <xf numFmtId="10" fontId="24" fillId="0" borderId="19" xfId="0" applyNumberFormat="1" applyFont="1" applyBorder="1"/>
    <xf numFmtId="0" fontId="28" fillId="0" borderId="0" xfId="0" applyFont="1" applyBorder="1"/>
    <xf numFmtId="0" fontId="23" fillId="0" borderId="1" xfId="0" applyFont="1" applyBorder="1"/>
    <xf numFmtId="0" fontId="23" fillId="0" borderId="42" xfId="0" applyFont="1" applyBorder="1"/>
    <xf numFmtId="0" fontId="23" fillId="0" borderId="43" xfId="0" applyFont="1" applyBorder="1"/>
    <xf numFmtId="0" fontId="31" fillId="10" borderId="21" xfId="0" applyFont="1" applyFill="1" applyBorder="1"/>
    <xf numFmtId="0" fontId="31" fillId="0" borderId="21" xfId="0" applyFont="1" applyBorder="1"/>
    <xf numFmtId="0" fontId="24" fillId="10" borderId="1" xfId="0" applyFont="1" applyFill="1" applyBorder="1"/>
    <xf numFmtId="0" fontId="35" fillId="0" borderId="1" xfId="0" applyFont="1" applyBorder="1"/>
    <xf numFmtId="0" fontId="0" fillId="0" borderId="11" xfId="0" applyBorder="1"/>
    <xf numFmtId="164" fontId="4" fillId="0" borderId="16" xfId="0" applyNumberFormat="1" applyFont="1" applyBorder="1"/>
    <xf numFmtId="164" fontId="24" fillId="0" borderId="11" xfId="0" applyNumberFormat="1" applyFont="1" applyBorder="1"/>
    <xf numFmtId="164" fontId="24" fillId="0" borderId="16" xfId="0" applyNumberFormat="1" applyFont="1" applyBorder="1"/>
    <xf numFmtId="169" fontId="24" fillId="19" borderId="15" xfId="70" applyNumberFormat="1" applyFont="1" applyFill="1" applyBorder="1" applyAlignment="1"/>
    <xf numFmtId="169" fontId="24" fillId="19" borderId="11" xfId="70" applyNumberFormat="1" applyFont="1" applyFill="1" applyBorder="1" applyAlignment="1"/>
    <xf numFmtId="169" fontId="24" fillId="19" borderId="30" xfId="70" applyNumberFormat="1" applyFont="1" applyFill="1" applyBorder="1" applyAlignment="1"/>
    <xf numFmtId="164" fontId="5" fillId="20" borderId="11" xfId="71" applyNumberFormat="1" applyFont="1" applyFill="1" applyBorder="1"/>
    <xf numFmtId="164" fontId="5" fillId="20" borderId="16" xfId="71" applyNumberFormat="1" applyFont="1" applyFill="1" applyBorder="1"/>
    <xf numFmtId="167" fontId="4" fillId="0" borderId="14" xfId="0" applyNumberFormat="1" applyFont="1" applyBorder="1" applyAlignment="1" applyProtection="1">
      <alignment horizontal="center"/>
      <protection hidden="1"/>
    </xf>
    <xf numFmtId="3" fontId="4" fillId="0" borderId="14" xfId="0" applyNumberFormat="1" applyFont="1" applyBorder="1" applyAlignment="1" applyProtection="1">
      <alignment horizontal="center"/>
      <protection hidden="1"/>
    </xf>
    <xf numFmtId="167" fontId="24" fillId="0" borderId="14" xfId="0" applyNumberFormat="1" applyFont="1" applyBorder="1" applyAlignment="1" applyProtection="1">
      <alignment horizontal="center"/>
      <protection hidden="1"/>
    </xf>
    <xf numFmtId="167" fontId="34" fillId="0" borderId="48" xfId="0" applyNumberFormat="1" applyFont="1" applyBorder="1" applyAlignment="1" applyProtection="1">
      <alignment horizontal="center"/>
      <protection hidden="1"/>
    </xf>
    <xf numFmtId="167" fontId="34" fillId="4" borderId="12" xfId="0" applyNumberFormat="1" applyFont="1" applyFill="1" applyBorder="1" applyAlignment="1" applyProtection="1">
      <alignment horizontal="center"/>
      <protection hidden="1"/>
    </xf>
    <xf numFmtId="167" fontId="24" fillId="0" borderId="44" xfId="0" applyNumberFormat="1" applyFont="1" applyBorder="1" applyAlignment="1" applyProtection="1">
      <alignment horizontal="center"/>
      <protection hidden="1"/>
    </xf>
    <xf numFmtId="167" fontId="24" fillId="0" borderId="14" xfId="0" applyNumberFormat="1" applyFont="1" applyFill="1" applyBorder="1" applyAlignment="1">
      <alignment horizontal="center"/>
    </xf>
    <xf numFmtId="167" fontId="24" fillId="0" borderId="14" xfId="0" applyNumberFormat="1" applyFont="1" applyBorder="1" applyAlignment="1">
      <alignment horizontal="center"/>
    </xf>
    <xf numFmtId="3" fontId="24" fillId="0" borderId="14" xfId="0" applyNumberFormat="1" applyFont="1" applyBorder="1" applyAlignment="1" applyProtection="1">
      <alignment horizontal="center"/>
      <protection hidden="1"/>
    </xf>
    <xf numFmtId="168" fontId="24" fillId="0" borderId="14" xfId="0" applyNumberFormat="1" applyFont="1" applyBorder="1" applyAlignment="1" applyProtection="1">
      <alignment horizontal="center"/>
      <protection hidden="1"/>
    </xf>
    <xf numFmtId="164" fontId="24" fillId="0" borderId="14" xfId="58" applyNumberFormat="1" applyFont="1" applyBorder="1" applyAlignment="1" applyProtection="1">
      <alignment horizontal="center"/>
      <protection hidden="1"/>
    </xf>
    <xf numFmtId="164" fontId="24" fillId="0" borderId="14" xfId="0" applyNumberFormat="1" applyFont="1" applyBorder="1" applyAlignment="1" applyProtection="1">
      <alignment horizontal="center"/>
      <protection hidden="1"/>
    </xf>
    <xf numFmtId="167" fontId="0" fillId="0" borderId="0" xfId="0" applyNumberFormat="1"/>
    <xf numFmtId="10" fontId="24" fillId="0" borderId="14" xfId="58" applyNumberFormat="1" applyFont="1" applyBorder="1" applyAlignment="1" applyProtection="1">
      <alignment horizontal="center"/>
      <protection hidden="1"/>
    </xf>
    <xf numFmtId="10" fontId="24" fillId="0" borderId="14" xfId="0" applyNumberFormat="1" applyFont="1" applyBorder="1" applyAlignment="1" applyProtection="1">
      <alignment horizontal="center"/>
      <protection hidden="1"/>
    </xf>
    <xf numFmtId="0" fontId="4" fillId="0" borderId="0" xfId="0" applyFont="1" applyAlignment="1">
      <alignment vertical="center"/>
    </xf>
    <xf numFmtId="167" fontId="37" fillId="0" borderId="11" xfId="0" applyNumberFormat="1" applyFont="1" applyBorder="1" applyAlignment="1" applyProtection="1">
      <alignment horizontal="center"/>
      <protection hidden="1"/>
    </xf>
    <xf numFmtId="167" fontId="37" fillId="5" borderId="11" xfId="0" applyNumberFormat="1" applyFont="1" applyFill="1" applyBorder="1" applyAlignment="1" applyProtection="1">
      <alignment horizontal="center"/>
      <protection hidden="1"/>
    </xf>
    <xf numFmtId="168" fontId="37" fillId="0" borderId="11" xfId="0" applyNumberFormat="1" applyFont="1" applyBorder="1" applyAlignment="1" applyProtection="1">
      <alignment horizontal="center"/>
      <protection hidden="1"/>
    </xf>
    <xf numFmtId="167" fontId="38" fillId="0" borderId="11" xfId="0" applyNumberFormat="1" applyFont="1" applyBorder="1" applyAlignment="1" applyProtection="1">
      <alignment horizontal="center"/>
      <protection hidden="1"/>
    </xf>
    <xf numFmtId="169" fontId="24" fillId="0" borderId="14" xfId="70" applyNumberFormat="1" applyFont="1" applyBorder="1" applyAlignment="1" applyProtection="1">
      <alignment horizontal="center"/>
      <protection hidden="1"/>
    </xf>
    <xf numFmtId="169" fontId="24" fillId="0" borderId="11" xfId="70" applyNumberFormat="1" applyFont="1" applyBorder="1" applyAlignment="1" applyProtection="1">
      <alignment horizontal="center"/>
      <protection hidden="1"/>
    </xf>
    <xf numFmtId="167" fontId="24" fillId="0" borderId="11" xfId="0" applyNumberFormat="1" applyFont="1" applyBorder="1"/>
    <xf numFmtId="167" fontId="24" fillId="0" borderId="16" xfId="0" applyNumberFormat="1" applyFont="1" applyBorder="1"/>
    <xf numFmtId="164" fontId="24" fillId="0" borderId="18" xfId="0" applyNumberFormat="1" applyFont="1" applyBorder="1"/>
    <xf numFmtId="164" fontId="24" fillId="0" borderId="19" xfId="0" applyNumberFormat="1" applyFont="1" applyBorder="1"/>
    <xf numFmtId="169" fontId="24" fillId="0" borderId="15" xfId="70" applyNumberFormat="1" applyFont="1" applyBorder="1" applyAlignment="1" applyProtection="1">
      <alignment horizontal="center"/>
      <protection hidden="1"/>
    </xf>
    <xf numFmtId="10" fontId="24" fillId="0" borderId="15" xfId="71" applyNumberFormat="1" applyFont="1" applyBorder="1" applyAlignment="1" applyProtection="1">
      <alignment horizontal="center"/>
      <protection hidden="1"/>
    </xf>
    <xf numFmtId="167" fontId="24" fillId="0" borderId="15" xfId="71" applyNumberFormat="1" applyFont="1" applyBorder="1" applyAlignment="1" applyProtection="1">
      <alignment horizontal="center"/>
      <protection hidden="1"/>
    </xf>
    <xf numFmtId="168" fontId="24" fillId="19" borderId="30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4" fillId="0" borderId="6" xfId="0" applyNumberFormat="1" applyFont="1" applyBorder="1" applyAlignment="1" applyProtection="1">
      <alignment horizontal="center"/>
      <protection hidden="1"/>
    </xf>
    <xf numFmtId="168" fontId="24" fillId="0" borderId="6" xfId="0" applyNumberFormat="1" applyFont="1" applyBorder="1" applyAlignment="1" applyProtection="1">
      <alignment horizontal="center"/>
      <protection hidden="1"/>
    </xf>
    <xf numFmtId="167" fontId="24" fillId="0" borderId="6" xfId="0" applyNumberFormat="1" applyFont="1" applyBorder="1" applyAlignment="1" applyProtection="1">
      <alignment horizontal="center"/>
      <protection hidden="1"/>
    </xf>
    <xf numFmtId="169" fontId="4" fillId="0" borderId="11" xfId="55" applyNumberFormat="1" applyFont="1" applyFill="1" applyBorder="1" applyAlignment="1" applyProtection="1">
      <alignment horizontal="center"/>
      <protection hidden="1"/>
    </xf>
    <xf numFmtId="0" fontId="5" fillId="6" borderId="46" xfId="0" applyFont="1" applyFill="1" applyBorder="1" applyAlignment="1">
      <alignment horizontal="center" vertical="center" wrapText="1"/>
    </xf>
    <xf numFmtId="0" fontId="5" fillId="6" borderId="47" xfId="0" applyFont="1" applyFill="1" applyBorder="1" applyAlignment="1">
      <alignment horizontal="center" vertical="center" wrapText="1"/>
    </xf>
    <xf numFmtId="0" fontId="5" fillId="5" borderId="47" xfId="0" applyFont="1" applyFill="1" applyBorder="1" applyAlignment="1">
      <alignment horizontal="center" vertical="center" wrapText="1"/>
    </xf>
    <xf numFmtId="0" fontId="5" fillId="6" borderId="49" xfId="0" applyFont="1" applyFill="1" applyBorder="1" applyAlignment="1">
      <alignment horizontal="center" vertical="center" wrapText="1"/>
    </xf>
    <xf numFmtId="0" fontId="5" fillId="0" borderId="15" xfId="0" applyFont="1" applyBorder="1"/>
    <xf numFmtId="0" fontId="4" fillId="0" borderId="15" xfId="0" applyFont="1" applyBorder="1"/>
    <xf numFmtId="167" fontId="4" fillId="0" borderId="16" xfId="0" applyNumberFormat="1" applyFont="1" applyBorder="1"/>
    <xf numFmtId="167" fontId="4" fillId="0" borderId="16" xfId="0" applyNumberFormat="1" applyFont="1" applyBorder="1" applyAlignment="1">
      <alignment horizontal="center"/>
    </xf>
    <xf numFmtId="0" fontId="4" fillId="0" borderId="15" xfId="0" applyFont="1" applyFill="1" applyBorder="1"/>
    <xf numFmtId="167" fontId="21" fillId="0" borderId="16" xfId="0" applyNumberFormat="1" applyFont="1" applyBorder="1" applyAlignment="1" applyProtection="1">
      <alignment horizontal="center"/>
      <protection hidden="1"/>
    </xf>
    <xf numFmtId="167" fontId="4" fillId="0" borderId="16" xfId="0" applyNumberFormat="1" applyFont="1" applyBorder="1" applyAlignment="1" applyProtection="1">
      <alignment horizontal="center"/>
      <protection hidden="1"/>
    </xf>
    <xf numFmtId="0" fontId="9" fillId="0" borderId="15" xfId="0" applyFont="1" applyBorder="1"/>
    <xf numFmtId="0" fontId="4" fillId="3" borderId="15" xfId="0" applyFont="1" applyFill="1" applyBorder="1"/>
    <xf numFmtId="0" fontId="4" fillId="0" borderId="15" xfId="0" quotePrefix="1" applyFont="1" applyBorder="1"/>
    <xf numFmtId="167" fontId="21" fillId="0" borderId="50" xfId="0" applyNumberFormat="1" applyFont="1" applyBorder="1" applyAlignment="1" applyProtection="1">
      <alignment horizontal="center"/>
      <protection hidden="1"/>
    </xf>
    <xf numFmtId="167" fontId="4" fillId="0" borderId="38" xfId="0" applyNumberFormat="1" applyFont="1" applyBorder="1" applyAlignment="1" applyProtection="1">
      <alignment horizontal="center"/>
      <protection hidden="1"/>
    </xf>
    <xf numFmtId="167" fontId="4" fillId="0" borderId="16" xfId="0" applyNumberFormat="1" applyFont="1" applyFill="1" applyBorder="1" applyAlignment="1">
      <alignment horizontal="center"/>
    </xf>
    <xf numFmtId="3" fontId="4" fillId="0" borderId="16" xfId="0" applyNumberFormat="1" applyFont="1" applyBorder="1" applyAlignment="1" applyProtection="1">
      <alignment horizontal="center"/>
      <protection hidden="1"/>
    </xf>
    <xf numFmtId="168" fontId="4" fillId="0" borderId="16" xfId="0" applyNumberFormat="1" applyFont="1" applyBorder="1" applyAlignment="1" applyProtection="1">
      <alignment horizontal="center"/>
      <protection hidden="1"/>
    </xf>
    <xf numFmtId="0" fontId="9" fillId="0" borderId="15" xfId="0" applyFont="1" applyFill="1" applyBorder="1"/>
    <xf numFmtId="164" fontId="4" fillId="0" borderId="16" xfId="58" applyNumberFormat="1" applyFont="1" applyBorder="1" applyAlignment="1" applyProtection="1">
      <alignment horizontal="center"/>
      <protection hidden="1"/>
    </xf>
    <xf numFmtId="164" fontId="4" fillId="0" borderId="16" xfId="0" applyNumberFormat="1" applyFont="1" applyBorder="1" applyAlignment="1" applyProtection="1">
      <alignment horizontal="center"/>
      <protection hidden="1"/>
    </xf>
    <xf numFmtId="167" fontId="4" fillId="5" borderId="18" xfId="0" applyNumberFormat="1" applyFont="1" applyFill="1" applyBorder="1" applyAlignment="1" applyProtection="1">
      <alignment horizontal="center"/>
      <protection hidden="1"/>
    </xf>
    <xf numFmtId="10" fontId="4" fillId="5" borderId="11" xfId="0" applyNumberFormat="1" applyFont="1" applyFill="1" applyBorder="1" applyAlignment="1" applyProtection="1">
      <alignment horizontal="center"/>
      <protection hidden="1"/>
    </xf>
    <xf numFmtId="167" fontId="34" fillId="0" borderId="45" xfId="0" applyNumberFormat="1" applyFont="1" applyBorder="1" applyAlignment="1" applyProtection="1">
      <alignment horizontal="center"/>
      <protection hidden="1"/>
    </xf>
    <xf numFmtId="169" fontId="24" fillId="0" borderId="45" xfId="70" applyNumberFormat="1" applyFont="1" applyBorder="1" applyAlignment="1" applyProtection="1">
      <alignment horizontal="center"/>
      <protection hidden="1"/>
    </xf>
    <xf numFmtId="168" fontId="33" fillId="0" borderId="45" xfId="0" applyNumberFormat="1" applyFont="1" applyBorder="1" applyAlignment="1" applyProtection="1">
      <alignment horizontal="center"/>
      <protection hidden="1"/>
    </xf>
    <xf numFmtId="167" fontId="24" fillId="0" borderId="45" xfId="71" applyNumberFormat="1" applyFont="1" applyBorder="1" applyAlignment="1" applyProtection="1">
      <alignment horizontal="center"/>
      <protection hidden="1"/>
    </xf>
    <xf numFmtId="10" fontId="24" fillId="0" borderId="45" xfId="71" applyNumberFormat="1" applyFont="1" applyBorder="1" applyAlignment="1" applyProtection="1">
      <alignment horizontal="center"/>
      <protection hidden="1"/>
    </xf>
    <xf numFmtId="165" fontId="16" fillId="13" borderId="8" xfId="0" applyNumberFormat="1" applyFont="1" applyFill="1" applyBorder="1" applyAlignment="1">
      <alignment horizontal="center" vertical="center"/>
    </xf>
    <xf numFmtId="165" fontId="16" fillId="13" borderId="9" xfId="0" applyNumberFormat="1" applyFont="1" applyFill="1" applyBorder="1" applyAlignment="1">
      <alignment horizontal="center" vertical="center"/>
    </xf>
    <xf numFmtId="165" fontId="16" fillId="13" borderId="12" xfId="0" applyNumberFormat="1" applyFont="1" applyFill="1" applyBorder="1" applyAlignment="1">
      <alignment horizontal="center" vertical="center"/>
    </xf>
    <xf numFmtId="0" fontId="30" fillId="9" borderId="8" xfId="0" applyFont="1" applyFill="1" applyBorder="1" applyAlignment="1">
      <alignment horizontal="center"/>
    </xf>
    <xf numFmtId="0" fontId="30" fillId="9" borderId="9" xfId="0" applyFont="1" applyFill="1" applyBorder="1" applyAlignment="1">
      <alignment horizontal="center"/>
    </xf>
    <xf numFmtId="0" fontId="30" fillId="9" borderId="27" xfId="0" applyFont="1" applyFill="1" applyBorder="1" applyAlignment="1">
      <alignment horizontal="center"/>
    </xf>
    <xf numFmtId="0" fontId="30" fillId="9" borderId="26" xfId="0" applyFont="1" applyFill="1" applyBorder="1" applyAlignment="1">
      <alignment horizontal="center"/>
    </xf>
    <xf numFmtId="0" fontId="30" fillId="9" borderId="12" xfId="0" applyFont="1" applyFill="1" applyBorder="1" applyAlignment="1">
      <alignment horizontal="center"/>
    </xf>
    <xf numFmtId="0" fontId="32" fillId="18" borderId="8" xfId="0" applyFont="1" applyFill="1" applyBorder="1" applyAlignment="1">
      <alignment horizontal="center" vertical="center"/>
    </xf>
    <xf numFmtId="0" fontId="32" fillId="18" borderId="9" xfId="0" applyFont="1" applyFill="1" applyBorder="1" applyAlignment="1">
      <alignment horizontal="center" vertical="center"/>
    </xf>
    <xf numFmtId="0" fontId="32" fillId="18" borderId="27" xfId="0" applyFont="1" applyFill="1" applyBorder="1" applyAlignment="1">
      <alignment horizontal="center" vertical="center"/>
    </xf>
    <xf numFmtId="0" fontId="32" fillId="11" borderId="8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26" xfId="0" applyFont="1" applyFill="1" applyBorder="1" applyAlignment="1">
      <alignment horizontal="center" vertical="center"/>
    </xf>
    <xf numFmtId="0" fontId="32" fillId="15" borderId="26" xfId="0" applyFont="1" applyFill="1" applyBorder="1" applyAlignment="1">
      <alignment horizontal="center" vertical="center"/>
    </xf>
    <xf numFmtId="0" fontId="32" fillId="15" borderId="9" xfId="0" applyFont="1" applyFill="1" applyBorder="1" applyAlignment="1">
      <alignment horizontal="center" vertical="center"/>
    </xf>
    <xf numFmtId="0" fontId="32" fillId="15" borderId="12" xfId="0" applyFont="1" applyFill="1" applyBorder="1" applyAlignment="1">
      <alignment horizontal="center" vertical="center"/>
    </xf>
    <xf numFmtId="0" fontId="32" fillId="15" borderId="8" xfId="0" applyFont="1" applyFill="1" applyBorder="1" applyAlignment="1">
      <alignment horizontal="center" vertical="center"/>
    </xf>
    <xf numFmtId="0" fontId="28" fillId="15" borderId="20" xfId="0" applyFont="1" applyFill="1" applyBorder="1" applyAlignment="1">
      <alignment horizontal="center" vertical="center"/>
    </xf>
    <xf numFmtId="0" fontId="28" fillId="15" borderId="21" xfId="0" applyFont="1" applyFill="1" applyBorder="1" applyAlignment="1">
      <alignment horizontal="center" vertical="center"/>
    </xf>
    <xf numFmtId="0" fontId="28" fillId="15" borderId="22" xfId="0" applyFont="1" applyFill="1" applyBorder="1" applyAlignment="1">
      <alignment horizontal="center" vertical="center"/>
    </xf>
    <xf numFmtId="0" fontId="28" fillId="15" borderId="40" xfId="0" applyFont="1" applyFill="1" applyBorder="1" applyAlignment="1">
      <alignment horizontal="center" vertical="center"/>
    </xf>
    <xf numFmtId="0" fontId="28" fillId="15" borderId="1" xfId="0" applyFont="1" applyFill="1" applyBorder="1" applyAlignment="1">
      <alignment horizontal="center" vertical="center"/>
    </xf>
    <xf numFmtId="0" fontId="28" fillId="15" borderId="41" xfId="0" applyFont="1" applyFill="1" applyBorder="1" applyAlignment="1">
      <alignment horizontal="center" vertical="center"/>
    </xf>
    <xf numFmtId="0" fontId="32" fillId="18" borderId="12" xfId="0" applyFont="1" applyFill="1" applyBorder="1" applyAlignment="1">
      <alignment horizontal="center" vertical="center"/>
    </xf>
    <xf numFmtId="165" fontId="16" fillId="6" borderId="8" xfId="0" applyNumberFormat="1" applyFont="1" applyFill="1" applyBorder="1" applyAlignment="1">
      <alignment horizontal="center" vertical="center"/>
    </xf>
    <xf numFmtId="165" fontId="16" fillId="6" borderId="9" xfId="0" applyNumberFormat="1" applyFont="1" applyFill="1" applyBorder="1" applyAlignment="1">
      <alignment horizontal="center" vertical="center"/>
    </xf>
    <xf numFmtId="165" fontId="16" fillId="6" borderId="1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E5B3BE"/>
      <color rgb="FFFFFFD1"/>
      <color rgb="FFECF8F8"/>
      <color rgb="FFFC1048"/>
      <color rgb="FFE8E8E8"/>
      <color rgb="FFDCF4F1"/>
      <color rgb="FF0000CC"/>
      <color rgb="FF4E607A"/>
      <color rgb="FFE6F6F6"/>
      <color rgb="FFD8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customXml" Target="../customXml/item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942975</xdr:colOff>
      <xdr:row>4</xdr:row>
      <xdr:rowOff>114300</xdr:rowOff>
    </xdr:from>
    <xdr:to>
      <xdr:col>52</xdr:col>
      <xdr:colOff>1190625</xdr:colOff>
      <xdr:row>4</xdr:row>
      <xdr:rowOff>352424</xdr:rowOff>
    </xdr:to>
    <xdr:sp macro="" textlink="">
      <xdr:nvSpPr>
        <xdr:cNvPr id="3" name="Down Arrow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rot="10800000">
          <a:off x="942975" y="914400"/>
          <a:ext cx="247650" cy="238124"/>
        </a:xfrm>
        <a:prstGeom prst="downArrow">
          <a:avLst/>
        </a:prstGeom>
        <a:solidFill>
          <a:srgbClr val="FC104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942975</xdr:colOff>
      <xdr:row>4</xdr:row>
      <xdr:rowOff>114300</xdr:rowOff>
    </xdr:from>
    <xdr:to>
      <xdr:col>51</xdr:col>
      <xdr:colOff>1190625</xdr:colOff>
      <xdr:row>4</xdr:row>
      <xdr:rowOff>352424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rot="10800000">
          <a:off x="942975" y="914400"/>
          <a:ext cx="247650" cy="238124"/>
        </a:xfrm>
        <a:prstGeom prst="downArrow">
          <a:avLst/>
        </a:prstGeom>
        <a:solidFill>
          <a:srgbClr val="FC104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FY%202020/Q4_Apr-Jun%202020/MEDALLION_FY%202020%20Medicaid%20Operations%20Analysis_Q4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CY2020%201H%20for%20CCC+/2_Apr-Jun%202020/MCO_1045_20200831122107_FIN_QTRLY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CY2020%201H%20for%20CCC+/Apr-Jun%202020/MCO_1045_20200831122107_FIN_QTRLY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CY2020%201H%20for%20CCC+/CCC+%20CY20%20Medicaid%20Operations%20Analysis%20for%20Q2_0901202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CY2020%201H%20for%20CCC+/Apr-Jun%202020/MCO_1048_20200831172311_FIN_QTRLY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CY2020%201H%20for%20CCC+/Apr-Jun%202020/MCO_1049_20200814164029_FIN_QTRL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ll Plans YTD"/>
      <sheetName val="All Plans Quarterly"/>
      <sheetName val="Aetna"/>
      <sheetName val="Anthem"/>
      <sheetName val="Magellan"/>
      <sheetName val="Optima"/>
      <sheetName val="United"/>
      <sheetName val="VaPremier"/>
      <sheetName val="Health Plan Excluded Expen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 refreshError="1"/>
      <sheetData sheetId="1" refreshError="1"/>
      <sheetData sheetId="2" refreshError="1"/>
      <sheetData sheetId="3"/>
      <sheetData sheetId="4">
        <row r="8">
          <cell r="J8">
            <v>235853053.63308311</v>
          </cell>
          <cell r="K8">
            <v>134780874.21999997</v>
          </cell>
        </row>
        <row r="9">
          <cell r="J9">
            <v>0</v>
          </cell>
          <cell r="K9">
            <v>0</v>
          </cell>
        </row>
        <row r="10">
          <cell r="J10">
            <v>235853053.63308311</v>
          </cell>
          <cell r="K10">
            <v>134780874.21999997</v>
          </cell>
        </row>
        <row r="11">
          <cell r="J11">
            <v>-16973427.369999997</v>
          </cell>
          <cell r="K11">
            <v>-33394521.689999998</v>
          </cell>
        </row>
        <row r="12">
          <cell r="J12">
            <v>0</v>
          </cell>
          <cell r="K12">
            <v>0</v>
          </cell>
        </row>
        <row r="13">
          <cell r="J13">
            <v>0</v>
          </cell>
          <cell r="K13">
            <v>0</v>
          </cell>
        </row>
        <row r="14">
          <cell r="J14">
            <v>0</v>
          </cell>
          <cell r="K14">
            <v>0</v>
          </cell>
        </row>
        <row r="15">
          <cell r="J15">
            <v>0</v>
          </cell>
          <cell r="K15">
            <v>0</v>
          </cell>
        </row>
        <row r="20">
          <cell r="J20">
            <v>0</v>
          </cell>
          <cell r="K20">
            <v>0</v>
          </cell>
        </row>
        <row r="21">
          <cell r="J21">
            <v>2610914.6601253506</v>
          </cell>
          <cell r="K21">
            <v>4606731.8758209888</v>
          </cell>
        </row>
        <row r="22">
          <cell r="J22">
            <v>124325.74926714024</v>
          </cell>
          <cell r="K22">
            <v>14748.535810520349</v>
          </cell>
        </row>
        <row r="23">
          <cell r="J23">
            <v>10525346.628555007</v>
          </cell>
          <cell r="K23">
            <v>2110744.989339863</v>
          </cell>
        </row>
        <row r="24">
          <cell r="J24">
            <v>45105.048394951089</v>
          </cell>
          <cell r="K24">
            <v>2516.7456506208491</v>
          </cell>
        </row>
        <row r="25">
          <cell r="J25">
            <v>47.262247299675437</v>
          </cell>
          <cell r="K25">
            <v>1.2425105827975642</v>
          </cell>
        </row>
        <row r="26">
          <cell r="J26">
            <v>1298780.5140935706</v>
          </cell>
          <cell r="K26">
            <v>1084877.9315433879</v>
          </cell>
        </row>
        <row r="27">
          <cell r="J27">
            <v>1104858.4566617934</v>
          </cell>
          <cell r="K27">
            <v>-12.324116539664828</v>
          </cell>
        </row>
        <row r="28">
          <cell r="J28">
            <v>442626.65902968659</v>
          </cell>
          <cell r="K28">
            <v>366318.31331093697</v>
          </cell>
        </row>
        <row r="29">
          <cell r="J29">
            <v>1132404.6815743293</v>
          </cell>
          <cell r="K29">
            <v>350314.64520683186</v>
          </cell>
        </row>
        <row r="30">
          <cell r="J30">
            <v>16337.998943474242</v>
          </cell>
          <cell r="K30">
            <v>9237.2834072552978</v>
          </cell>
        </row>
        <row r="31">
          <cell r="J31">
            <v>5473981.377828816</v>
          </cell>
          <cell r="K31">
            <v>1333522.4844641145</v>
          </cell>
        </row>
        <row r="32">
          <cell r="J32">
            <v>13886820.83634433</v>
          </cell>
          <cell r="K32">
            <v>16309950.050099442</v>
          </cell>
        </row>
        <row r="33">
          <cell r="J33">
            <v>1728993.9503553272</v>
          </cell>
          <cell r="K33">
            <v>2021285.150912368</v>
          </cell>
        </row>
        <row r="34">
          <cell r="J34">
            <v>2534722.906033122</v>
          </cell>
          <cell r="K34">
            <v>2413879.8783746893</v>
          </cell>
        </row>
        <row r="35">
          <cell r="J35">
            <v>136.09659715690282</v>
          </cell>
          <cell r="K35">
            <v>3103.7290184736476</v>
          </cell>
        </row>
        <row r="36">
          <cell r="J36">
            <v>0</v>
          </cell>
          <cell r="K36">
            <v>0</v>
          </cell>
        </row>
        <row r="37">
          <cell r="J37">
            <v>2131.9764474638746</v>
          </cell>
          <cell r="K37">
            <v>4165.392400320432</v>
          </cell>
        </row>
        <row r="38">
          <cell r="J38">
            <v>753.14347343797397</v>
          </cell>
          <cell r="K38">
            <v>2478.9098289324179</v>
          </cell>
        </row>
        <row r="39">
          <cell r="J39">
            <v>630.67784214982112</v>
          </cell>
          <cell r="K39">
            <v>-177.46671571564229</v>
          </cell>
        </row>
        <row r="40">
          <cell r="J40">
            <v>2222.9342756760161</v>
          </cell>
          <cell r="K40">
            <v>6728.4138058036187</v>
          </cell>
        </row>
        <row r="41">
          <cell r="J41">
            <v>132467.90589360415</v>
          </cell>
          <cell r="K41">
            <v>72827.538255491236</v>
          </cell>
        </row>
        <row r="42">
          <cell r="J42">
            <v>3506497.8801669274</v>
          </cell>
          <cell r="K42">
            <v>3447036.119279847</v>
          </cell>
        </row>
        <row r="43">
          <cell r="J43">
            <v>628363.79314971378</v>
          </cell>
          <cell r="K43">
            <v>339354.91607421648</v>
          </cell>
        </row>
        <row r="44">
          <cell r="J44">
            <v>7376008.5872724783</v>
          </cell>
          <cell r="K44">
            <v>12736667.097262351</v>
          </cell>
        </row>
        <row r="45">
          <cell r="J45">
            <v>240663.39046339027</v>
          </cell>
          <cell r="K45">
            <v>158684.84894276547</v>
          </cell>
        </row>
        <row r="46">
          <cell r="J46">
            <v>0</v>
          </cell>
          <cell r="K46">
            <v>0</v>
          </cell>
        </row>
        <row r="47">
          <cell r="J47">
            <v>0</v>
          </cell>
          <cell r="K47">
            <v>0</v>
          </cell>
        </row>
        <row r="48">
          <cell r="J48">
            <v>30623743.910000004</v>
          </cell>
          <cell r="K48">
            <v>28941744.510000005</v>
          </cell>
        </row>
        <row r="49">
          <cell r="J49">
            <v>60960.99703303058</v>
          </cell>
          <cell r="K49">
            <v>38666.514645724848</v>
          </cell>
        </row>
        <row r="50">
          <cell r="J50">
            <v>2.8265247590195202</v>
          </cell>
          <cell r="K50">
            <v>2.7934664156572921</v>
          </cell>
        </row>
        <row r="51">
          <cell r="J51">
            <v>2126289.9355621682</v>
          </cell>
          <cell r="K51">
            <v>523461.25992618373</v>
          </cell>
        </row>
        <row r="52">
          <cell r="J52">
            <v>6956.3710514115701</v>
          </cell>
          <cell r="K52">
            <v>32898.017783967414</v>
          </cell>
        </row>
        <row r="53">
          <cell r="J53">
            <v>2170069.2519528395</v>
          </cell>
          <cell r="K53">
            <v>3049231.3102585385</v>
          </cell>
        </row>
        <row r="54">
          <cell r="J54">
            <v>12261456.942644255</v>
          </cell>
          <cell r="K54">
            <v>9128312.9087207373</v>
          </cell>
        </row>
        <row r="55">
          <cell r="J55">
            <v>6957911.0447622817</v>
          </cell>
          <cell r="K55">
            <v>6102898.6876649251</v>
          </cell>
        </row>
        <row r="56">
          <cell r="J56">
            <v>315168.40842531022</v>
          </cell>
          <cell r="K56">
            <v>416629.77704594505</v>
          </cell>
        </row>
        <row r="57">
          <cell r="J57">
            <v>2934686.9370074226</v>
          </cell>
          <cell r="K57">
            <v>1001764.4700000002</v>
          </cell>
        </row>
        <row r="58">
          <cell r="J58">
            <v>48047987.080000006</v>
          </cell>
          <cell r="K58">
            <v>0</v>
          </cell>
        </row>
        <row r="59">
          <cell r="J59">
            <v>5283785.9300000016</v>
          </cell>
          <cell r="K59">
            <v>0</v>
          </cell>
        </row>
        <row r="60">
          <cell r="J60">
            <v>163604162.74999967</v>
          </cell>
          <cell r="K60">
            <v>96630596.549999997</v>
          </cell>
        </row>
        <row r="61">
          <cell r="J61">
            <v>2283570.7500000009</v>
          </cell>
          <cell r="K61">
            <v>464210.63</v>
          </cell>
        </row>
        <row r="62">
          <cell r="J62">
            <v>161320591.99999967</v>
          </cell>
          <cell r="K62">
            <v>96166385.920000002</v>
          </cell>
        </row>
        <row r="65">
          <cell r="J65">
            <v>2038418.9178242353</v>
          </cell>
          <cell r="K65">
            <v>658161.64172969817</v>
          </cell>
        </row>
        <row r="66">
          <cell r="J66">
            <v>1174766.6322825737</v>
          </cell>
          <cell r="K66">
            <v>413771.71411292662</v>
          </cell>
        </row>
        <row r="67">
          <cell r="J67">
            <v>1636891.8836644033</v>
          </cell>
          <cell r="K67">
            <v>571330.37322589208</v>
          </cell>
        </row>
        <row r="68">
          <cell r="J68">
            <v>591792.99952113593</v>
          </cell>
          <cell r="K68">
            <v>171813.16264453423</v>
          </cell>
        </row>
        <row r="69">
          <cell r="J69">
            <v>1053131.2188673797</v>
          </cell>
          <cell r="K69">
            <v>338424.04202971637</v>
          </cell>
        </row>
        <row r="70"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4">
          <cell r="J74">
            <v>274082.45548587199</v>
          </cell>
          <cell r="K74">
            <v>416453.45395820995</v>
          </cell>
        </row>
        <row r="75">
          <cell r="J75">
            <v>1317066.290751612</v>
          </cell>
          <cell r="K75">
            <v>396281.7874293307</v>
          </cell>
        </row>
        <row r="76">
          <cell r="J76">
            <v>875033.11385497591</v>
          </cell>
          <cell r="K76">
            <v>263549.33070146485</v>
          </cell>
        </row>
        <row r="77">
          <cell r="J77">
            <v>713359.60122346575</v>
          </cell>
          <cell r="K77">
            <v>320132.57764175383</v>
          </cell>
        </row>
        <row r="78">
          <cell r="J78">
            <v>3478007.1503596026</v>
          </cell>
          <cell r="K78">
            <v>1079908.393686004</v>
          </cell>
        </row>
        <row r="79">
          <cell r="J79">
            <v>664438.52019151463</v>
          </cell>
          <cell r="K79">
            <v>224367.87389428623</v>
          </cell>
        </row>
        <row r="80">
          <cell r="J80">
            <v>1547243.7531868359</v>
          </cell>
          <cell r="K80">
            <v>634887.62612303544</v>
          </cell>
        </row>
        <row r="81">
          <cell r="J81">
            <v>4037560.0138103031</v>
          </cell>
        </row>
        <row r="82">
          <cell r="J82">
            <v>0</v>
          </cell>
          <cell r="K82">
            <v>0</v>
          </cell>
        </row>
        <row r="83">
          <cell r="J83">
            <v>107.56082000000004</v>
          </cell>
          <cell r="K83">
            <v>31.979720000000015</v>
          </cell>
        </row>
        <row r="84">
          <cell r="J84">
            <v>3072827.9798158398</v>
          </cell>
          <cell r="K84">
            <v>909805.35450233379</v>
          </cell>
        </row>
        <row r="85">
          <cell r="J85">
            <v>42203.569149477713</v>
          </cell>
          <cell r="K85">
            <v>18847.694413440076</v>
          </cell>
        </row>
        <row r="86">
          <cell r="J86">
            <v>8114.2574006566629</v>
          </cell>
          <cell r="K86">
            <v>3623.7466868714828</v>
          </cell>
        </row>
        <row r="87">
          <cell r="J87">
            <v>11545.709812506422</v>
          </cell>
          <cell r="K87">
            <v>5156.1992200621862</v>
          </cell>
        </row>
        <row r="88">
          <cell r="J88">
            <v>48989.099999999991</v>
          </cell>
          <cell r="K88">
            <v>21025.089999999997</v>
          </cell>
        </row>
        <row r="89">
          <cell r="J89">
            <v>0</v>
          </cell>
          <cell r="K89">
            <v>0</v>
          </cell>
        </row>
        <row r="90">
          <cell r="J90">
            <v>1525016.3800000001</v>
          </cell>
          <cell r="K90">
            <v>475900.4</v>
          </cell>
        </row>
        <row r="91">
          <cell r="J91">
            <v>83748.880000000063</v>
          </cell>
          <cell r="K91">
            <v>151477.38000000003</v>
          </cell>
        </row>
        <row r="92">
          <cell r="J92">
            <v>3399507.5099999979</v>
          </cell>
          <cell r="K92">
            <v>533892.34999999963</v>
          </cell>
        </row>
        <row r="93">
          <cell r="J93">
            <v>0</v>
          </cell>
          <cell r="K93">
            <v>0</v>
          </cell>
        </row>
        <row r="95">
          <cell r="K95">
            <v>8844236.0269917659</v>
          </cell>
        </row>
        <row r="97">
          <cell r="J97">
            <v>0</v>
          </cell>
          <cell r="K97">
            <v>0</v>
          </cell>
        </row>
        <row r="98">
          <cell r="J98">
            <v>0</v>
          </cell>
          <cell r="K98">
            <v>0</v>
          </cell>
        </row>
        <row r="99">
          <cell r="J99">
            <v>0</v>
          </cell>
          <cell r="K99">
            <v>0</v>
          </cell>
        </row>
        <row r="100">
          <cell r="J100">
            <v>188914445.49802205</v>
          </cell>
          <cell r="K100">
            <v>105010621.94699177</v>
          </cell>
        </row>
        <row r="101">
          <cell r="J101">
            <v>29965180.765061058</v>
          </cell>
          <cell r="K101">
            <v>-3624269.4169918001</v>
          </cell>
        </row>
        <row r="104">
          <cell r="J104">
            <v>4613003.37</v>
          </cell>
          <cell r="K104">
            <v>2601506.6000000006</v>
          </cell>
        </row>
        <row r="105">
          <cell r="J105">
            <v>0</v>
          </cell>
          <cell r="K105">
            <v>0</v>
          </cell>
        </row>
        <row r="106">
          <cell r="J106">
            <v>25038.200792637072</v>
          </cell>
          <cell r="K106">
            <v>66942.468493702472</v>
          </cell>
        </row>
        <row r="109">
          <cell r="J109">
            <v>283368.99999999994</v>
          </cell>
          <cell r="K109">
            <v>87678</v>
          </cell>
        </row>
        <row r="110">
          <cell r="J110">
            <v>835574.99999999988</v>
          </cell>
          <cell r="K110">
            <v>255802</v>
          </cell>
        </row>
        <row r="111">
          <cell r="J111">
            <v>282.26437319580305</v>
          </cell>
          <cell r="K111">
            <v>526.89531051360029</v>
          </cell>
        </row>
      </sheetData>
      <sheetData sheetId="5">
        <row r="8">
          <cell r="J8">
            <v>38286782.270000018</v>
          </cell>
          <cell r="K8">
            <v>65594628.359999999</v>
          </cell>
        </row>
        <row r="9">
          <cell r="J9">
            <v>0</v>
          </cell>
          <cell r="K9">
            <v>0</v>
          </cell>
        </row>
        <row r="10">
          <cell r="J10">
            <v>38286782.270000018</v>
          </cell>
          <cell r="K10">
            <v>65594628.359999999</v>
          </cell>
        </row>
        <row r="11">
          <cell r="J11">
            <v>0</v>
          </cell>
          <cell r="K11">
            <v>0</v>
          </cell>
        </row>
        <row r="12">
          <cell r="J12">
            <v>0</v>
          </cell>
          <cell r="K12">
            <v>0</v>
          </cell>
        </row>
        <row r="13">
          <cell r="J13">
            <v>0</v>
          </cell>
          <cell r="K13">
            <v>0</v>
          </cell>
        </row>
        <row r="14">
          <cell r="J14">
            <v>3350213.7781790346</v>
          </cell>
          <cell r="K14">
            <v>-5166257.1681790352</v>
          </cell>
        </row>
        <row r="15">
          <cell r="J15">
            <v>0</v>
          </cell>
          <cell r="K15">
            <v>0</v>
          </cell>
        </row>
        <row r="16">
          <cell r="J16">
            <v>41636996.048179053</v>
          </cell>
          <cell r="K16">
            <v>60428371.191820964</v>
          </cell>
        </row>
        <row r="20">
          <cell r="J20">
            <v>0</v>
          </cell>
          <cell r="K20">
            <v>0</v>
          </cell>
        </row>
        <row r="21">
          <cell r="J21">
            <v>1053715.9006391896</v>
          </cell>
          <cell r="K21">
            <v>3303009.0631727492</v>
          </cell>
        </row>
        <row r="22">
          <cell r="J22">
            <v>31865.760344440474</v>
          </cell>
          <cell r="K22">
            <v>84.560057026387142</v>
          </cell>
        </row>
        <row r="23">
          <cell r="J23">
            <v>2674601.5464105117</v>
          </cell>
          <cell r="K23">
            <v>3226369.9840360535</v>
          </cell>
        </row>
        <row r="24">
          <cell r="J24">
            <v>0</v>
          </cell>
          <cell r="K24">
            <v>0</v>
          </cell>
        </row>
        <row r="25">
          <cell r="J25">
            <v>-217.12108716370676</v>
          </cell>
          <cell r="K25">
            <v>0</v>
          </cell>
        </row>
        <row r="26">
          <cell r="J26">
            <v>332990.74686185364</v>
          </cell>
          <cell r="K26">
            <v>499905.83994949202</v>
          </cell>
        </row>
        <row r="27">
          <cell r="J27">
            <v>450437.56852601026</v>
          </cell>
          <cell r="K27">
            <v>0</v>
          </cell>
        </row>
        <row r="28">
          <cell r="J28">
            <v>56667.877699582583</v>
          </cell>
          <cell r="K28">
            <v>103628.16269649885</v>
          </cell>
        </row>
        <row r="29">
          <cell r="J29">
            <v>41755.160177167541</v>
          </cell>
          <cell r="K29">
            <v>160240.93534116974</v>
          </cell>
        </row>
        <row r="30">
          <cell r="J30">
            <v>2554.210774477649</v>
          </cell>
          <cell r="K30">
            <v>-2516.5931981703543</v>
          </cell>
        </row>
        <row r="31">
          <cell r="J31">
            <v>3517935.9536341936</v>
          </cell>
          <cell r="K31">
            <v>287979.15492099588</v>
          </cell>
        </row>
        <row r="32">
          <cell r="J32">
            <v>5386146.1760333907</v>
          </cell>
          <cell r="K32">
            <v>6188447.0277300104</v>
          </cell>
        </row>
        <row r="33">
          <cell r="J33">
            <v>622740.71251589735</v>
          </cell>
          <cell r="K33">
            <v>721541.4309725801</v>
          </cell>
        </row>
        <row r="34">
          <cell r="J34">
            <v>785897.66398910119</v>
          </cell>
          <cell r="K34">
            <v>1280822.8444270641</v>
          </cell>
        </row>
        <row r="35">
          <cell r="J35">
            <v>0</v>
          </cell>
          <cell r="K35">
            <v>0</v>
          </cell>
        </row>
        <row r="36">
          <cell r="J36">
            <v>0</v>
          </cell>
          <cell r="K36">
            <v>0</v>
          </cell>
        </row>
        <row r="37">
          <cell r="J37">
            <v>0</v>
          </cell>
          <cell r="K37">
            <v>0</v>
          </cell>
        </row>
        <row r="38">
          <cell r="J38">
            <v>0</v>
          </cell>
          <cell r="K3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334.72409984962212</v>
          </cell>
          <cell r="K40">
            <v>867.03690696556293</v>
          </cell>
        </row>
        <row r="41">
          <cell r="J41">
            <v>45242.589618835998</v>
          </cell>
          <cell r="K41">
            <v>28850.307267697593</v>
          </cell>
        </row>
        <row r="42">
          <cell r="J42">
            <v>1326950.579993288</v>
          </cell>
          <cell r="K42">
            <v>3234661.1278507151</v>
          </cell>
        </row>
        <row r="43">
          <cell r="J43">
            <v>277207.56991413736</v>
          </cell>
          <cell r="K43">
            <v>41972.535886505604</v>
          </cell>
        </row>
        <row r="44">
          <cell r="J44">
            <v>1310112.2619962385</v>
          </cell>
          <cell r="K44">
            <v>4753710.1436290219</v>
          </cell>
        </row>
        <row r="45">
          <cell r="J45">
            <v>25721.53450601544</v>
          </cell>
          <cell r="K45">
            <v>46037.160124138987</v>
          </cell>
        </row>
        <row r="46">
          <cell r="J46">
            <v>0</v>
          </cell>
          <cell r="K46">
            <v>0</v>
          </cell>
        </row>
        <row r="47">
          <cell r="J47">
            <v>0</v>
          </cell>
          <cell r="K47">
            <v>0</v>
          </cell>
        </row>
        <row r="48">
          <cell r="J48">
            <v>3718235.4645462222</v>
          </cell>
          <cell r="K48">
            <v>12303050.495453781</v>
          </cell>
        </row>
        <row r="49">
          <cell r="J49">
            <v>7572.6766166346979</v>
          </cell>
          <cell r="K49">
            <v>9428.7168112182972</v>
          </cell>
        </row>
        <row r="50">
          <cell r="J50">
            <v>0</v>
          </cell>
          <cell r="K50">
            <v>-398.8179759518805</v>
          </cell>
        </row>
        <row r="51">
          <cell r="J51">
            <v>893204.37675400928</v>
          </cell>
          <cell r="K51">
            <v>147712.24415134691</v>
          </cell>
        </row>
        <row r="52">
          <cell r="J52">
            <v>0</v>
          </cell>
          <cell r="K52">
            <v>963.63309327299476</v>
          </cell>
        </row>
        <row r="53">
          <cell r="J53">
            <v>494194.14191480289</v>
          </cell>
          <cell r="K53">
            <v>1016222.9475912775</v>
          </cell>
        </row>
        <row r="54">
          <cell r="J54">
            <v>2534024.1624565818</v>
          </cell>
          <cell r="K54">
            <v>3468865.4694138765</v>
          </cell>
        </row>
        <row r="55">
          <cell r="J55">
            <v>514187.58115575096</v>
          </cell>
          <cell r="K55">
            <v>1025121.6149008507</v>
          </cell>
        </row>
        <row r="56">
          <cell r="J56">
            <v>76348.319601878888</v>
          </cell>
          <cell r="K56">
            <v>253560.06413938288</v>
          </cell>
        </row>
        <row r="57">
          <cell r="J57">
            <v>105311.43005440128</v>
          </cell>
          <cell r="K57">
            <v>527688.08906920603</v>
          </cell>
        </row>
        <row r="58">
          <cell r="J58">
            <v>6015189.1548565542</v>
          </cell>
          <cell r="K58">
            <v>9844497.7970549837</v>
          </cell>
        </row>
        <row r="59">
          <cell r="J59">
            <v>155551.58718171861</v>
          </cell>
          <cell r="K59">
            <v>126479.98065134356</v>
          </cell>
        </row>
        <row r="60">
          <cell r="J60">
            <v>32456480.311785575</v>
          </cell>
          <cell r="K60">
            <v>52598802.956125088</v>
          </cell>
        </row>
        <row r="61">
          <cell r="J61">
            <v>0</v>
          </cell>
          <cell r="K61">
            <v>0</v>
          </cell>
        </row>
        <row r="62">
          <cell r="J62">
            <v>32456480.311785575</v>
          </cell>
          <cell r="K62">
            <v>52598802.956125088</v>
          </cell>
        </row>
        <row r="65">
          <cell r="J65">
            <v>300994.12093946169</v>
          </cell>
          <cell r="K65">
            <v>440081.08078721724</v>
          </cell>
        </row>
        <row r="66">
          <cell r="J66">
            <v>147584.64198258537</v>
          </cell>
          <cell r="K66">
            <v>215351.66616911968</v>
          </cell>
        </row>
        <row r="67">
          <cell r="J67">
            <v>53956.591077518169</v>
          </cell>
          <cell r="K67">
            <v>78978.506800592178</v>
          </cell>
        </row>
        <row r="68">
          <cell r="J68">
            <v>79906.035094202962</v>
          </cell>
          <cell r="K68">
            <v>117949.83915240485</v>
          </cell>
        </row>
        <row r="69">
          <cell r="J69">
            <v>18485.183254603762</v>
          </cell>
          <cell r="K69">
            <v>27110.284048788126</v>
          </cell>
        </row>
        <row r="70"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4">
          <cell r="J74">
            <v>112376.13563905869</v>
          </cell>
          <cell r="K74">
            <v>163507.47459348224</v>
          </cell>
        </row>
        <row r="75">
          <cell r="J75">
            <v>47851.455681803578</v>
          </cell>
          <cell r="K75">
            <v>69813.11020125178</v>
          </cell>
        </row>
        <row r="76">
          <cell r="J76">
            <v>26183.836420398748</v>
          </cell>
          <cell r="K76">
            <v>38319.263508147298</v>
          </cell>
        </row>
        <row r="77">
          <cell r="J77">
            <v>0</v>
          </cell>
          <cell r="K77">
            <v>0</v>
          </cell>
        </row>
        <row r="78">
          <cell r="J78">
            <v>495369.42110677756</v>
          </cell>
          <cell r="K78">
            <v>748809.87965673942</v>
          </cell>
        </row>
        <row r="79">
          <cell r="J79">
            <v>21370.494312120616</v>
          </cell>
          <cell r="K79">
            <v>31069.754610158554</v>
          </cell>
        </row>
        <row r="80">
          <cell r="J80">
            <v>0</v>
          </cell>
          <cell r="K80">
            <v>0</v>
          </cell>
        </row>
        <row r="81">
          <cell r="J81">
            <v>0</v>
          </cell>
          <cell r="K81">
            <v>0</v>
          </cell>
        </row>
        <row r="82">
          <cell r="J82">
            <v>0</v>
          </cell>
          <cell r="K82">
            <v>0</v>
          </cell>
        </row>
        <row r="83">
          <cell r="J83">
            <v>98131.422609597343</v>
          </cell>
          <cell r="K83">
            <v>145861.69716375793</v>
          </cell>
        </row>
        <row r="84">
          <cell r="J84">
            <v>693537.60299498413</v>
          </cell>
          <cell r="K84">
            <v>995002.83174196701</v>
          </cell>
        </row>
        <row r="85">
          <cell r="J85">
            <v>0</v>
          </cell>
          <cell r="K85">
            <v>0</v>
          </cell>
        </row>
        <row r="86">
          <cell r="J86">
            <v>0</v>
          </cell>
          <cell r="K86">
            <v>0</v>
          </cell>
        </row>
        <row r="87">
          <cell r="J87">
            <v>1524.6469472506315</v>
          </cell>
          <cell r="K87">
            <v>1795.5827262126149</v>
          </cell>
        </row>
        <row r="88">
          <cell r="J88">
            <v>0</v>
          </cell>
          <cell r="K88">
            <v>0</v>
          </cell>
        </row>
        <row r="89">
          <cell r="J89">
            <v>0</v>
          </cell>
          <cell r="K89">
            <v>0</v>
          </cell>
        </row>
        <row r="90">
          <cell r="J90">
            <v>95618.378316970164</v>
          </cell>
          <cell r="K90">
            <v>139291.54168302976</v>
          </cell>
        </row>
        <row r="91">
          <cell r="J91">
            <v>26878.520581439749</v>
          </cell>
          <cell r="K91">
            <v>82136.398091066949</v>
          </cell>
        </row>
        <row r="92">
          <cell r="J92">
            <v>145859.3593104803</v>
          </cell>
          <cell r="K92">
            <v>-102371.84042633045</v>
          </cell>
        </row>
        <row r="93">
          <cell r="J93">
            <v>1164301.9328948667</v>
          </cell>
          <cell r="K93">
            <v>1705844.0735032531</v>
          </cell>
        </row>
        <row r="94">
          <cell r="J94">
            <v>2929003.2068157485</v>
          </cell>
          <cell r="K94">
            <v>4019079.7670527366</v>
          </cell>
        </row>
        <row r="95">
          <cell r="J95">
            <v>3529929.7791641201</v>
          </cell>
          <cell r="K95">
            <v>4898551.1440108586</v>
          </cell>
        </row>
        <row r="97">
          <cell r="J97">
            <v>0</v>
          </cell>
          <cell r="K97">
            <v>0</v>
          </cell>
        </row>
        <row r="98">
          <cell r="J98">
            <v>0</v>
          </cell>
          <cell r="K98">
            <v>0</v>
          </cell>
        </row>
        <row r="99">
          <cell r="J99">
            <v>0</v>
          </cell>
          <cell r="K99">
            <v>0</v>
          </cell>
        </row>
        <row r="100">
          <cell r="J100">
            <v>35986410.090949692</v>
          </cell>
          <cell r="K100">
            <v>57497354.100135945</v>
          </cell>
        </row>
        <row r="101">
          <cell r="J101">
            <v>5650585.9572293563</v>
          </cell>
          <cell r="K101">
            <v>2931017.0916850194</v>
          </cell>
        </row>
        <row r="104">
          <cell r="J104">
            <v>5977116.0099999998</v>
          </cell>
          <cell r="K104">
            <v>9955326.9399999976</v>
          </cell>
        </row>
        <row r="105">
          <cell r="J105">
            <v>0</v>
          </cell>
          <cell r="K105">
            <v>0</v>
          </cell>
        </row>
        <row r="106">
          <cell r="J106">
            <v>38073.144856555329</v>
          </cell>
          <cell r="K106">
            <v>-110829.14294501522</v>
          </cell>
        </row>
        <row r="109">
          <cell r="J109">
            <v>37876.666666666664</v>
          </cell>
          <cell r="K109">
            <v>33997</v>
          </cell>
        </row>
        <row r="110">
          <cell r="J110">
            <v>113630</v>
          </cell>
          <cell r="K110">
            <v>101991</v>
          </cell>
        </row>
        <row r="111">
          <cell r="J111">
            <v>336.94255275895466</v>
          </cell>
          <cell r="K111">
            <v>643.14133952995849</v>
          </cell>
        </row>
      </sheetData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an-Mar"/>
      <sheetName val="Apr-Jun"/>
      <sheetName val="Jul-Sep"/>
      <sheetName val="Oct-Dec"/>
      <sheetName val="Calendar Year "/>
      <sheetName val="Health Plan Excluded Expen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 refreshError="1"/>
      <sheetData sheetId="1" refreshError="1"/>
      <sheetData sheetId="2">
        <row r="16">
          <cell r="C16">
            <v>-7205239.6499999994</v>
          </cell>
        </row>
        <row r="81">
          <cell r="F81">
            <v>1235393.8552722076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an-Mar"/>
      <sheetName val="Apr-Jun"/>
      <sheetName val="Jul-Sep"/>
      <sheetName val="Oct-Dec"/>
      <sheetName val="Calendar Year "/>
      <sheetName val="Health Plan Excluded Expen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 refreshError="1"/>
      <sheetData sheetId="1" refreshError="1"/>
      <sheetData sheetId="2" refreshError="1">
        <row r="8">
          <cell r="G8">
            <v>363266039.48000002</v>
          </cell>
          <cell r="H8">
            <v>55625868.090000004</v>
          </cell>
        </row>
        <row r="11">
          <cell r="G11">
            <v>-19855434.739999998</v>
          </cell>
          <cell r="H11">
            <v>-6260450.7999999998</v>
          </cell>
        </row>
        <row r="20">
          <cell r="G20">
            <v>1647135.7721393146</v>
          </cell>
          <cell r="H20">
            <v>17721.412713708167</v>
          </cell>
        </row>
        <row r="21">
          <cell r="G21">
            <v>1295850.8885323715</v>
          </cell>
          <cell r="H21">
            <v>2061573.577149509</v>
          </cell>
        </row>
        <row r="22">
          <cell r="G22">
            <v>4161.7266356283781</v>
          </cell>
          <cell r="H22">
            <v>384.16524387068648</v>
          </cell>
        </row>
        <row r="23">
          <cell r="G23">
            <v>15956970.570717365</v>
          </cell>
          <cell r="H23">
            <v>2007149.0917560607</v>
          </cell>
        </row>
        <row r="24">
          <cell r="G24">
            <v>24035869.920245852</v>
          </cell>
          <cell r="H24">
            <v>574221.14270345285</v>
          </cell>
        </row>
        <row r="25">
          <cell r="G25">
            <v>4591822.1154366639</v>
          </cell>
          <cell r="H25">
            <v>223963.95734320147</v>
          </cell>
        </row>
        <row r="26">
          <cell r="G26">
            <v>7297056.3545429641</v>
          </cell>
          <cell r="H26">
            <v>794777.60283715546</v>
          </cell>
        </row>
        <row r="27">
          <cell r="G27">
            <v>304367.80939555331</v>
          </cell>
          <cell r="H27">
            <v>0</v>
          </cell>
        </row>
        <row r="28">
          <cell r="G28">
            <v>155803.92778515586</v>
          </cell>
          <cell r="H28">
            <v>97565.76087080226</v>
          </cell>
        </row>
        <row r="29">
          <cell r="G29">
            <v>13839967.518335087</v>
          </cell>
          <cell r="H29">
            <v>1491234.3160929352</v>
          </cell>
        </row>
        <row r="30">
          <cell r="G30">
            <v>3004872.5063878228</v>
          </cell>
          <cell r="H30">
            <v>154889.44291082345</v>
          </cell>
        </row>
        <row r="31">
          <cell r="G31">
            <v>100243.98554772639</v>
          </cell>
          <cell r="H31">
            <v>39036.767647892186</v>
          </cell>
        </row>
        <row r="32">
          <cell r="G32">
            <v>17912866.902109478</v>
          </cell>
          <cell r="H32">
            <v>7462202.461730266</v>
          </cell>
        </row>
        <row r="33">
          <cell r="G33">
            <v>2316603.4030256011</v>
          </cell>
          <cell r="H33">
            <v>1375866.8745180808</v>
          </cell>
        </row>
        <row r="34">
          <cell r="G34">
            <v>783926.92036158545</v>
          </cell>
          <cell r="H34">
            <v>455079.79262913263</v>
          </cell>
        </row>
        <row r="35">
          <cell r="G35">
            <v>1832566.7309294483</v>
          </cell>
          <cell r="H35">
            <v>3196.0342863564319</v>
          </cell>
        </row>
        <row r="36">
          <cell r="G36">
            <v>466057.28227480425</v>
          </cell>
          <cell r="H36">
            <v>0</v>
          </cell>
        </row>
        <row r="37">
          <cell r="G37">
            <v>2177240.9513850864</v>
          </cell>
          <cell r="H37">
            <v>9260.3163044972043</v>
          </cell>
        </row>
        <row r="38">
          <cell r="G38">
            <v>1020086.3871450662</v>
          </cell>
          <cell r="H38">
            <v>3248.9743487602141</v>
          </cell>
        </row>
        <row r="39">
          <cell r="G39">
            <v>1283534.6383091547</v>
          </cell>
          <cell r="H39">
            <v>13281.352374542781</v>
          </cell>
        </row>
        <row r="40">
          <cell r="G40">
            <v>61414046.804731421</v>
          </cell>
          <cell r="H40">
            <v>1479314.1684667328</v>
          </cell>
        </row>
        <row r="41">
          <cell r="G41">
            <v>1022303.9736330598</v>
          </cell>
          <cell r="H41">
            <v>42629.742815480233</v>
          </cell>
        </row>
        <row r="42">
          <cell r="G42">
            <v>1349325.4428694826</v>
          </cell>
          <cell r="H42">
            <v>793001.17075106979</v>
          </cell>
        </row>
        <row r="43">
          <cell r="G43">
            <v>24722.467492392978</v>
          </cell>
          <cell r="H43">
            <v>33793.935537704274</v>
          </cell>
        </row>
        <row r="44">
          <cell r="G44">
            <v>10037873.194237338</v>
          </cell>
          <cell r="H44">
            <v>4394385.4013420995</v>
          </cell>
        </row>
        <row r="45">
          <cell r="G45">
            <v>402703.73547174031</v>
          </cell>
          <cell r="H45">
            <v>127996.6910024666</v>
          </cell>
        </row>
        <row r="46">
          <cell r="G46">
            <v>40072635.643148124</v>
          </cell>
          <cell r="H46">
            <v>0</v>
          </cell>
        </row>
        <row r="47">
          <cell r="G47">
            <v>4331796.8049731804</v>
          </cell>
          <cell r="H47">
            <v>0</v>
          </cell>
        </row>
        <row r="48">
          <cell r="G48">
            <v>36734289.710000001</v>
          </cell>
          <cell r="H48">
            <v>11822471.09</v>
          </cell>
        </row>
        <row r="49">
          <cell r="G49">
            <v>85190.819781153768</v>
          </cell>
          <cell r="H49">
            <v>26828.683758131381</v>
          </cell>
        </row>
        <row r="50">
          <cell r="G50">
            <v>1464.9183458016792</v>
          </cell>
          <cell r="H50">
            <v>1430.5475936329417</v>
          </cell>
        </row>
        <row r="51">
          <cell r="G51">
            <v>46806.009603908438</v>
          </cell>
          <cell r="H51">
            <v>17069.594990039936</v>
          </cell>
        </row>
        <row r="52">
          <cell r="G52">
            <v>9472.8804880621992</v>
          </cell>
          <cell r="H52">
            <v>19369.903986721703</v>
          </cell>
        </row>
        <row r="53">
          <cell r="G53">
            <v>1470153.9442119645</v>
          </cell>
          <cell r="H53">
            <v>792557.76573110104</v>
          </cell>
        </row>
        <row r="54">
          <cell r="G54">
            <v>6025636.2127315942</v>
          </cell>
          <cell r="H54">
            <v>2831493.8983615539</v>
          </cell>
        </row>
        <row r="55">
          <cell r="G55">
            <v>7342946.5026717996</v>
          </cell>
          <cell r="H55">
            <v>2866762.9824005286</v>
          </cell>
        </row>
        <row r="56">
          <cell r="G56">
            <v>409716.98080842406</v>
          </cell>
          <cell r="H56">
            <v>194074.33569975183</v>
          </cell>
        </row>
        <row r="57">
          <cell r="G57">
            <v>3862453.6355588064</v>
          </cell>
          <cell r="H57">
            <v>933293.35210194881</v>
          </cell>
        </row>
        <row r="58">
          <cell r="G58">
            <v>0</v>
          </cell>
          <cell r="H58">
            <v>0</v>
          </cell>
        </row>
        <row r="59">
          <cell r="G59">
            <v>0</v>
          </cell>
          <cell r="H59">
            <v>0</v>
          </cell>
        </row>
        <row r="61">
          <cell r="G61">
            <v>446114.41999999981</v>
          </cell>
          <cell r="H61">
            <v>83298.44</v>
          </cell>
        </row>
        <row r="65">
          <cell r="G65">
            <v>2204737.5464842818</v>
          </cell>
          <cell r="H65">
            <v>420354.93126371299</v>
          </cell>
        </row>
        <row r="66">
          <cell r="G66">
            <v>1975914.7758517563</v>
          </cell>
          <cell r="H66">
            <v>355012.49064536468</v>
          </cell>
        </row>
        <row r="67">
          <cell r="G67">
            <v>2141690.7040732894</v>
          </cell>
          <cell r="H67">
            <v>411396.19167255861</v>
          </cell>
        </row>
        <row r="68">
          <cell r="G68">
            <v>1702687.3315778854</v>
          </cell>
          <cell r="H68">
            <v>253239.64592672142</v>
          </cell>
        </row>
        <row r="69">
          <cell r="G69">
            <v>1886167.0347748436</v>
          </cell>
          <cell r="H69">
            <v>263775.12659301516</v>
          </cell>
        </row>
        <row r="70">
          <cell r="G70">
            <v>0</v>
          </cell>
          <cell r="H70">
            <v>0</v>
          </cell>
        </row>
        <row r="71">
          <cell r="G71">
            <v>0</v>
          </cell>
          <cell r="H71">
            <v>0</v>
          </cell>
        </row>
        <row r="74">
          <cell r="G74">
            <v>447101.24065673002</v>
          </cell>
          <cell r="H74">
            <v>87108.960258051942</v>
          </cell>
        </row>
        <row r="75">
          <cell r="G75">
            <v>282217.47762088524</v>
          </cell>
          <cell r="H75">
            <v>39301.588222147453</v>
          </cell>
        </row>
        <row r="76">
          <cell r="G76">
            <v>196820.33964206709</v>
          </cell>
          <cell r="H76">
            <v>27724.263977881033</v>
          </cell>
        </row>
        <row r="77">
          <cell r="G77">
            <v>959691.38202555291</v>
          </cell>
          <cell r="H77">
            <v>130505.62539803504</v>
          </cell>
        </row>
        <row r="78">
          <cell r="G78">
            <v>1063209.3843064145</v>
          </cell>
          <cell r="H78">
            <v>153777.89761857264</v>
          </cell>
        </row>
        <row r="79">
          <cell r="G79">
            <v>364431.98164755554</v>
          </cell>
          <cell r="H79">
            <v>51478.289035526643</v>
          </cell>
        </row>
        <row r="80">
          <cell r="G80">
            <v>798635.59864461212</v>
          </cell>
          <cell r="H80">
            <v>232388.23261697445</v>
          </cell>
        </row>
        <row r="81">
          <cell r="G81">
            <v>1208985.1199485655</v>
          </cell>
          <cell r="H81">
            <v>172461.11568034755</v>
          </cell>
        </row>
        <row r="82">
          <cell r="G82">
            <v>0</v>
          </cell>
          <cell r="H82">
            <v>0</v>
          </cell>
        </row>
        <row r="83">
          <cell r="G83">
            <v>24.625820000000004</v>
          </cell>
          <cell r="H83">
            <v>3.2148999999999983</v>
          </cell>
        </row>
        <row r="84">
          <cell r="G84">
            <v>1587973.9700970314</v>
          </cell>
          <cell r="H84">
            <v>202633.71829591208</v>
          </cell>
        </row>
        <row r="85">
          <cell r="G85">
            <v>63839.934813307111</v>
          </cell>
          <cell r="H85">
            <v>9177.0171867910976</v>
          </cell>
        </row>
        <row r="86">
          <cell r="G86">
            <v>12274.167184334618</v>
          </cell>
          <cell r="H86">
            <v>1764.4166387949824</v>
          </cell>
        </row>
        <row r="87">
          <cell r="G87">
            <v>17464.811073043849</v>
          </cell>
          <cell r="H87">
            <v>2510.573857101972</v>
          </cell>
        </row>
        <row r="88">
          <cell r="G88">
            <v>111440.51999999999</v>
          </cell>
          <cell r="H88">
            <v>8161.4500000000007</v>
          </cell>
        </row>
        <row r="89">
          <cell r="G89">
            <v>0</v>
          </cell>
          <cell r="H89">
            <v>0</v>
          </cell>
        </row>
        <row r="90">
          <cell r="G90">
            <v>536178.89999999991</v>
          </cell>
          <cell r="H90">
            <v>163575.54999999999</v>
          </cell>
        </row>
        <row r="91">
          <cell r="G91">
            <v>2399512.4199999995</v>
          </cell>
          <cell r="H91">
            <v>138706.39000000001</v>
          </cell>
        </row>
        <row r="92">
          <cell r="G92">
            <v>2590122.6100000013</v>
          </cell>
          <cell r="H92">
            <v>488757.31999999983</v>
          </cell>
        </row>
        <row r="93">
          <cell r="G93">
            <v>0</v>
          </cell>
          <cell r="H93">
            <v>0</v>
          </cell>
        </row>
        <row r="104">
          <cell r="G104">
            <v>2939383.66</v>
          </cell>
          <cell r="H104">
            <v>913553.8</v>
          </cell>
        </row>
        <row r="105">
          <cell r="G105">
            <v>0</v>
          </cell>
          <cell r="H105">
            <v>0</v>
          </cell>
        </row>
        <row r="106">
          <cell r="G106">
            <v>277876.49550126796</v>
          </cell>
          <cell r="H106">
            <v>35565.853305881843</v>
          </cell>
        </row>
        <row r="109">
          <cell r="G109">
            <v>62728</v>
          </cell>
          <cell r="H109">
            <v>9565</v>
          </cell>
        </row>
        <row r="110">
          <cell r="G110">
            <v>184790</v>
          </cell>
          <cell r="H110">
            <v>27112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ll Plans YTD"/>
      <sheetName val="All Plan Quarterly"/>
      <sheetName val="Aetna"/>
      <sheetName val="Anthem"/>
      <sheetName val="Magellan"/>
      <sheetName val="Optima"/>
      <sheetName val="United"/>
      <sheetName val="VaPremier"/>
      <sheetName val="Health Plan Excluded Expen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G8">
            <v>209686001.17964557</v>
          </cell>
          <cell r="H8">
            <v>29011662.350354459</v>
          </cell>
        </row>
        <row r="20">
          <cell r="G20">
            <v>55965.591972813141</v>
          </cell>
          <cell r="H20">
            <v>56.236546947722481</v>
          </cell>
        </row>
        <row r="21">
          <cell r="G21">
            <v>1549722.5910591334</v>
          </cell>
          <cell r="H21">
            <v>960817.66577203281</v>
          </cell>
        </row>
        <row r="22">
          <cell r="G22">
            <v>59483.231541099078</v>
          </cell>
          <cell r="H22">
            <v>2130.1917869449976</v>
          </cell>
        </row>
        <row r="23">
          <cell r="G23">
            <v>24017140.304107357</v>
          </cell>
          <cell r="H23">
            <v>3054853.7087002425</v>
          </cell>
        </row>
        <row r="24">
          <cell r="G24">
            <v>14763529.901861561</v>
          </cell>
          <cell r="H24">
            <v>434728.71606648283</v>
          </cell>
        </row>
        <row r="25">
          <cell r="G25">
            <v>1797354.4986431985</v>
          </cell>
          <cell r="H25">
            <v>40268.163847540498</v>
          </cell>
        </row>
        <row r="26">
          <cell r="G26">
            <v>5771864.7430232763</v>
          </cell>
          <cell r="H26">
            <v>618732.28861717868</v>
          </cell>
        </row>
        <row r="27">
          <cell r="G27">
            <v>218231.8301614743</v>
          </cell>
          <cell r="H27">
            <v>0</v>
          </cell>
        </row>
        <row r="28">
          <cell r="G28">
            <v>26271.178765765904</v>
          </cell>
          <cell r="H28">
            <v>9813.7775378897295</v>
          </cell>
        </row>
        <row r="29">
          <cell r="G29">
            <v>5489424.5100533422</v>
          </cell>
          <cell r="H29">
            <v>892930.43131919217</v>
          </cell>
        </row>
        <row r="30">
          <cell r="G30">
            <v>507999.98955795565</v>
          </cell>
          <cell r="H30">
            <v>46011.873729457024</v>
          </cell>
        </row>
        <row r="31">
          <cell r="G31">
            <v>170738.01748573413</v>
          </cell>
          <cell r="H31">
            <v>4706.1999021791407</v>
          </cell>
        </row>
        <row r="32">
          <cell r="G32">
            <v>18276800.366884958</v>
          </cell>
          <cell r="H32">
            <v>6078792.0720855314</v>
          </cell>
        </row>
        <row r="33">
          <cell r="G33">
            <v>2038423.0881972834</v>
          </cell>
          <cell r="H33">
            <v>733806.58898882521</v>
          </cell>
        </row>
        <row r="34">
          <cell r="G34">
            <v>928063.66822161968</v>
          </cell>
          <cell r="H34">
            <v>316149.71408141329</v>
          </cell>
        </row>
        <row r="35">
          <cell r="G35">
            <v>1132789.6070942541</v>
          </cell>
          <cell r="H35">
            <v>1466.946835660613</v>
          </cell>
        </row>
        <row r="36">
          <cell r="G36">
            <v>289229.00266066514</v>
          </cell>
          <cell r="H36">
            <v>0</v>
          </cell>
        </row>
        <row r="37">
          <cell r="G37">
            <v>1249720.3803091918</v>
          </cell>
          <cell r="H37">
            <v>4788.3123588526641</v>
          </cell>
        </row>
        <row r="38">
          <cell r="G38">
            <v>1103537.1600178003</v>
          </cell>
          <cell r="H38">
            <v>2170.8339577071783</v>
          </cell>
        </row>
        <row r="39">
          <cell r="G39">
            <v>1276540.5563998842</v>
          </cell>
          <cell r="H39">
            <v>-11171.112041079279</v>
          </cell>
        </row>
        <row r="40">
          <cell r="G40">
            <v>34610150.56919153</v>
          </cell>
          <cell r="H40">
            <v>1319368.1230407069</v>
          </cell>
        </row>
        <row r="41">
          <cell r="G41">
            <v>480830.6069881281</v>
          </cell>
          <cell r="H41">
            <v>12757.24292976622</v>
          </cell>
        </row>
        <row r="42">
          <cell r="G42">
            <v>1446222.4474471381</v>
          </cell>
          <cell r="H42">
            <v>437395.03175194451</v>
          </cell>
        </row>
        <row r="43">
          <cell r="G43">
            <v>44100.745286321202</v>
          </cell>
          <cell r="H43">
            <v>15411.932738913067</v>
          </cell>
        </row>
        <row r="44">
          <cell r="G44">
            <v>9820915.7721732333</v>
          </cell>
          <cell r="H44">
            <v>2229388.6032975107</v>
          </cell>
        </row>
        <row r="45">
          <cell r="G45">
            <v>475396.24651076389</v>
          </cell>
          <cell r="H45">
            <v>447671.96226254478</v>
          </cell>
        </row>
        <row r="46">
          <cell r="G46">
            <v>15551075.528546387</v>
          </cell>
          <cell r="H46">
            <v>0</v>
          </cell>
        </row>
        <row r="47">
          <cell r="G47">
            <v>1213834.1716413244</v>
          </cell>
          <cell r="H47">
            <v>0</v>
          </cell>
        </row>
        <row r="48">
          <cell r="G48">
            <v>30616819.66699712</v>
          </cell>
          <cell r="H48">
            <v>6982162.5930028819</v>
          </cell>
        </row>
        <row r="49">
          <cell r="G49">
            <v>10876.163236328603</v>
          </cell>
          <cell r="H49">
            <v>13964.312174980329</v>
          </cell>
        </row>
        <row r="50">
          <cell r="G50">
            <v>473.6496010947879</v>
          </cell>
          <cell r="H50">
            <v>117.01159510254745</v>
          </cell>
        </row>
        <row r="51">
          <cell r="G51">
            <v>52094.239688412534</v>
          </cell>
          <cell r="H51">
            <v>108.97780268144423</v>
          </cell>
        </row>
        <row r="52">
          <cell r="G52">
            <v>10843.952783448813</v>
          </cell>
          <cell r="H52">
            <v>7052.7986116106695</v>
          </cell>
        </row>
        <row r="53">
          <cell r="G53">
            <v>1180659.3625382304</v>
          </cell>
          <cell r="H53">
            <v>422928.39783317241</v>
          </cell>
        </row>
        <row r="54">
          <cell r="G54">
            <v>4638649.8504036721</v>
          </cell>
          <cell r="H54">
            <v>1427727.3559699524</v>
          </cell>
        </row>
        <row r="55">
          <cell r="G55">
            <v>5572443.5377203347</v>
          </cell>
          <cell r="H55">
            <v>699075.41812343406</v>
          </cell>
        </row>
        <row r="56">
          <cell r="G56">
            <v>660871.14991236746</v>
          </cell>
          <cell r="H56">
            <v>143219.00008763248</v>
          </cell>
        </row>
        <row r="57">
          <cell r="G57">
            <v>4422580.3751026578</v>
          </cell>
          <cell r="H57">
            <v>527339.97349734127</v>
          </cell>
        </row>
        <row r="58">
          <cell r="G58">
            <v>274113.45765556366</v>
          </cell>
          <cell r="H58">
            <v>40950.192344436298</v>
          </cell>
        </row>
        <row r="59">
          <cell r="G59">
            <v>494557.63122262084</v>
          </cell>
          <cell r="H59">
            <v>72571.528777379091</v>
          </cell>
        </row>
        <row r="65">
          <cell r="G65">
            <v>935672.59315228276</v>
          </cell>
          <cell r="H65">
            <v>122777.27684771735</v>
          </cell>
        </row>
        <row r="66">
          <cell r="G66">
            <v>563846.00244249834</v>
          </cell>
          <cell r="H66">
            <v>73986.859557501681</v>
          </cell>
        </row>
        <row r="67">
          <cell r="G67">
            <v>621862.66075838811</v>
          </cell>
          <cell r="H67">
            <v>81599.701241612114</v>
          </cell>
        </row>
        <row r="68">
          <cell r="G68">
            <v>565088.64510463434</v>
          </cell>
          <cell r="H68">
            <v>74149.916895365823</v>
          </cell>
        </row>
        <row r="69">
          <cell r="G69">
            <v>726061.88741779223</v>
          </cell>
          <cell r="H69">
            <v>95272.536582208209</v>
          </cell>
        </row>
        <row r="70">
          <cell r="G70">
            <v>0</v>
          </cell>
          <cell r="H70">
            <v>0</v>
          </cell>
        </row>
        <row r="71">
          <cell r="G71">
            <v>1579102.9124949963</v>
          </cell>
          <cell r="H71">
            <v>207207.04750500363</v>
          </cell>
        </row>
        <row r="74">
          <cell r="G74">
            <v>3161918.9431045102</v>
          </cell>
          <cell r="H74">
            <v>414901.3236988149</v>
          </cell>
        </row>
        <row r="75">
          <cell r="G75">
            <v>274511.44883036951</v>
          </cell>
          <cell r="H75">
            <v>36020.899188001458</v>
          </cell>
        </row>
        <row r="76">
          <cell r="G76">
            <v>35261.355030815466</v>
          </cell>
          <cell r="H76">
            <v>4626.9316642680351</v>
          </cell>
        </row>
        <row r="77">
          <cell r="G77">
            <v>150252.42019473217</v>
          </cell>
          <cell r="H77">
            <v>19715.852667158124</v>
          </cell>
        </row>
        <row r="78">
          <cell r="G78">
            <v>647628.16573486337</v>
          </cell>
          <cell r="H78">
            <v>84980.604519927001</v>
          </cell>
        </row>
        <row r="79">
          <cell r="G79">
            <v>-9427.3190428868402</v>
          </cell>
          <cell r="H79">
            <v>-1237.0358697381162</v>
          </cell>
        </row>
        <row r="80">
          <cell r="G80">
            <v>166271.72495123907</v>
          </cell>
          <cell r="H80">
            <v>21817.877060510786</v>
          </cell>
        </row>
        <row r="81">
          <cell r="G81">
            <v>229517.70532727285</v>
          </cell>
          <cell r="H81">
            <v>30116.90099149149</v>
          </cell>
        </row>
        <row r="82">
          <cell r="G82">
            <v>0</v>
          </cell>
          <cell r="H82">
            <v>0</v>
          </cell>
        </row>
        <row r="83">
          <cell r="G83">
            <v>10772.457480819299</v>
          </cell>
          <cell r="H83">
            <v>1413.5425191806992</v>
          </cell>
        </row>
        <row r="84">
          <cell r="G84">
            <v>345129.69624378317</v>
          </cell>
          <cell r="H84">
            <v>45287.298756216842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-151574.42091607815</v>
          </cell>
          <cell r="H87">
            <v>-19889.323226994387</v>
          </cell>
        </row>
        <row r="88">
          <cell r="G88">
            <v>29997.92603361384</v>
          </cell>
          <cell r="H88">
            <v>3936.2739663861557</v>
          </cell>
        </row>
        <row r="89">
          <cell r="G89">
            <v>0</v>
          </cell>
          <cell r="H89">
            <v>0</v>
          </cell>
        </row>
        <row r="90">
          <cell r="G90">
            <v>85840.326551905862</v>
          </cell>
          <cell r="H90">
            <v>11263.813448094152</v>
          </cell>
        </row>
        <row r="91">
          <cell r="G91">
            <v>970810.3262420469</v>
          </cell>
          <cell r="H91">
            <v>115757.55515795296</v>
          </cell>
        </row>
        <row r="92">
          <cell r="G92">
            <v>160164.58501432464</v>
          </cell>
          <cell r="H92">
            <v>21016.509128747275</v>
          </cell>
        </row>
        <row r="93">
          <cell r="G93">
            <v>5025450.526663797</v>
          </cell>
          <cell r="H93">
            <v>659430.59047823166</v>
          </cell>
        </row>
        <row r="104">
          <cell r="G104">
            <v>601234</v>
          </cell>
          <cell r="H104">
            <v>0</v>
          </cell>
        </row>
        <row r="105">
          <cell r="G105">
            <v>23347622</v>
          </cell>
          <cell r="H105">
            <v>0</v>
          </cell>
        </row>
        <row r="106">
          <cell r="G106">
            <v>274113.45765556366</v>
          </cell>
          <cell r="H106">
            <v>40950.192344436298</v>
          </cell>
        </row>
        <row r="109">
          <cell r="G109">
            <v>36842</v>
          </cell>
          <cell r="H109">
            <v>5491</v>
          </cell>
        </row>
        <row r="110">
          <cell r="G110">
            <v>109584</v>
          </cell>
          <cell r="H110">
            <v>15788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an-Mar"/>
      <sheetName val="Apr-Jun"/>
      <sheetName val="Jul-Sep"/>
      <sheetName val="Oct-Dec"/>
      <sheetName val="Calendar Year "/>
      <sheetName val="Health Plan Excluded Expen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 refreshError="1"/>
      <sheetData sheetId="1" refreshError="1"/>
      <sheetData sheetId="2" refreshError="1">
        <row r="8">
          <cell r="G8">
            <v>136121035.83999994</v>
          </cell>
          <cell r="H8">
            <v>16985535.910000004</v>
          </cell>
        </row>
        <row r="11">
          <cell r="G11">
            <v>1056323.4800000002</v>
          </cell>
          <cell r="H11">
            <v>1498577.01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50.309999999999995</v>
          </cell>
        </row>
        <row r="15">
          <cell r="G15">
            <v>0</v>
          </cell>
        </row>
        <row r="20">
          <cell r="G20">
            <v>91464.702569340472</v>
          </cell>
        </row>
        <row r="21">
          <cell r="G21">
            <v>890225.36875271192</v>
          </cell>
        </row>
        <row r="22">
          <cell r="G22">
            <v>1947.3626694032635</v>
          </cell>
        </row>
        <row r="23">
          <cell r="G23">
            <v>15767719.143490786</v>
          </cell>
        </row>
        <row r="24">
          <cell r="G24">
            <v>6564641.7622440122</v>
          </cell>
        </row>
        <row r="25">
          <cell r="G25">
            <v>1181466.7875615149</v>
          </cell>
        </row>
        <row r="26">
          <cell r="G26">
            <v>1402584.2839705455</v>
          </cell>
        </row>
        <row r="27">
          <cell r="G27">
            <v>107415.77653083754</v>
          </cell>
        </row>
        <row r="28">
          <cell r="G28">
            <v>19094.626867776722</v>
          </cell>
        </row>
        <row r="29">
          <cell r="G29">
            <v>1184992.0948230769</v>
          </cell>
        </row>
        <row r="30">
          <cell r="G30">
            <v>272648.51930853323</v>
          </cell>
        </row>
        <row r="31">
          <cell r="G31">
            <v>66559.136888493042</v>
          </cell>
        </row>
        <row r="32">
          <cell r="G32">
            <v>8138544.880902499</v>
          </cell>
        </row>
        <row r="33">
          <cell r="G33">
            <v>1993174.2389561019</v>
          </cell>
        </row>
        <row r="34">
          <cell r="G34">
            <v>382472.66350414132</v>
          </cell>
        </row>
        <row r="35">
          <cell r="G35">
            <v>901962.66553474066</v>
          </cell>
        </row>
        <row r="36">
          <cell r="G36">
            <v>446781.43669416779</v>
          </cell>
        </row>
        <row r="37">
          <cell r="G37">
            <v>1289248.9461957847</v>
          </cell>
        </row>
        <row r="38">
          <cell r="G38">
            <v>255809.57577019505</v>
          </cell>
        </row>
        <row r="104">
          <cell r="G104">
            <v>2425369.2899999991</v>
          </cell>
        </row>
        <row r="105">
          <cell r="G105">
            <v>0</v>
          </cell>
        </row>
        <row r="106">
          <cell r="G106">
            <v>0</v>
          </cell>
        </row>
        <row r="109">
          <cell r="G109">
            <v>25981</v>
          </cell>
          <cell r="H109">
            <v>3409</v>
          </cell>
        </row>
        <row r="110">
          <cell r="G110">
            <v>76337</v>
          </cell>
          <cell r="H110">
            <v>9631</v>
          </cell>
        </row>
      </sheetData>
      <sheetData sheetId="3" refreshError="1"/>
      <sheetData sheetId="4" refreshError="1"/>
      <sheetData sheetId="5" refreshError="1">
        <row r="61">
          <cell r="G61">
            <v>0</v>
          </cell>
          <cell r="H61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an-Mar"/>
      <sheetName val="Apr-Jun"/>
      <sheetName val="Jul-Sep"/>
      <sheetName val="Oct-Dec"/>
      <sheetName val="Calendar Year "/>
      <sheetName val="Health Plan Excluded Expen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/>
      <sheetData sheetId="1"/>
      <sheetData sheetId="2">
        <row r="7">
          <cell r="G7">
            <v>225065716.229651</v>
          </cell>
          <cell r="H7">
            <v>33878283.770348698</v>
          </cell>
        </row>
        <row r="61">
          <cell r="G61">
            <v>887710.59237342665</v>
          </cell>
          <cell r="H61">
            <v>90200.527626573443</v>
          </cell>
        </row>
        <row r="65">
          <cell r="G65">
            <v>1408149</v>
          </cell>
          <cell r="H65">
            <v>143082</v>
          </cell>
        </row>
        <row r="66">
          <cell r="G66">
            <v>1408149</v>
          </cell>
          <cell r="H66">
            <v>143082</v>
          </cell>
        </row>
        <row r="67">
          <cell r="G67">
            <v>1408149</v>
          </cell>
          <cell r="H67">
            <v>143082</v>
          </cell>
        </row>
        <row r="68">
          <cell r="G68">
            <v>1408149</v>
          </cell>
          <cell r="H68">
            <v>143082</v>
          </cell>
        </row>
        <row r="69">
          <cell r="G69">
            <v>1408149</v>
          </cell>
          <cell r="H69">
            <v>143084</v>
          </cell>
        </row>
        <row r="78">
          <cell r="G78">
            <v>7123560</v>
          </cell>
          <cell r="H78">
            <v>1064440</v>
          </cell>
        </row>
        <row r="92">
          <cell r="G92">
            <v>5285250.87</v>
          </cell>
          <cell r="H92">
            <v>789750.13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DO162"/>
  <sheetViews>
    <sheetView tabSelected="1" zoomScaleNormal="100" workbookViewId="0">
      <pane xSplit="3" ySplit="5" topLeftCell="CP108" activePane="bottomRight" state="frozen"/>
      <selection pane="bottomRight" activeCell="CP125" sqref="CP125"/>
      <selection pane="bottomLeft" activeCell="A6" sqref="A6"/>
      <selection pane="topRight" activeCell="D1" sqref="D1"/>
    </sheetView>
  </sheetViews>
  <sheetFormatPr defaultColWidth="9.140625" defaultRowHeight="13.15"/>
  <cols>
    <col min="1" max="1" width="3.28515625" style="4" customWidth="1"/>
    <col min="2" max="2" width="55.85546875" style="4" customWidth="1"/>
    <col min="3" max="3" width="0.140625" style="6" customWidth="1"/>
    <col min="4" max="4" width="15.140625" style="4" customWidth="1"/>
    <col min="5" max="5" width="10.42578125" style="4" customWidth="1"/>
    <col min="6" max="6" width="13.85546875" style="4" customWidth="1"/>
    <col min="7" max="7" width="10.42578125" style="4" customWidth="1"/>
    <col min="8" max="8" width="16.42578125" style="4" customWidth="1"/>
    <col min="9" max="9" width="10.42578125" style="4" customWidth="1"/>
    <col min="10" max="10" width="14.5703125" style="4" bestFit="1" customWidth="1"/>
    <col min="11" max="11" width="8.42578125" style="4" bestFit="1" customWidth="1"/>
    <col min="12" max="12" width="14.5703125" style="4" bestFit="1" customWidth="1"/>
    <col min="13" max="13" width="8.42578125" style="4" bestFit="1" customWidth="1"/>
    <col min="14" max="14" width="15.7109375" style="4" bestFit="1" customWidth="1"/>
    <col min="15" max="15" width="10.7109375" style="4" customWidth="1"/>
    <col min="16" max="16" width="15.42578125" style="4" customWidth="1"/>
    <col min="17" max="17" width="14.140625" style="4" customWidth="1"/>
    <col min="18" max="18" width="16.140625" style="4" customWidth="1"/>
    <col min="19" max="19" width="2.140625" style="4" customWidth="1"/>
    <col min="20" max="20" width="13.7109375" style="6" bestFit="1" customWidth="1"/>
    <col min="21" max="21" width="13" style="6" customWidth="1"/>
    <col min="22" max="25" width="15" style="6" customWidth="1"/>
    <col min="26" max="26" width="15.7109375" style="6" bestFit="1" customWidth="1"/>
    <col min="27" max="27" width="12.85546875" style="6" customWidth="1"/>
    <col min="28" max="28" width="15.7109375" style="6" bestFit="1" customWidth="1"/>
    <col min="29" max="29" width="10.5703125" style="6" customWidth="1"/>
    <col min="30" max="30" width="17.85546875" style="6" bestFit="1" customWidth="1"/>
    <col min="31" max="31" width="12.7109375" style="6" customWidth="1"/>
    <col min="32" max="34" width="15" style="6" customWidth="1"/>
    <col min="35" max="35" width="2.28515625" style="6" customWidth="1"/>
    <col min="36" max="39" width="15" style="4" customWidth="1"/>
    <col min="40" max="40" width="15.7109375" style="4" bestFit="1" customWidth="1"/>
    <col min="41" max="50" width="15" style="4" customWidth="1"/>
    <col min="51" max="51" width="2.42578125" style="4" customWidth="1"/>
    <col min="52" max="52" width="17.140625" style="4" customWidth="1"/>
    <col min="53" max="53" width="13.85546875" style="4" customWidth="1"/>
    <col min="54" max="54" width="17.140625" style="4" customWidth="1"/>
    <col min="55" max="55" width="14" style="4" customWidth="1"/>
    <col min="56" max="56" width="17.140625" style="4" customWidth="1"/>
    <col min="57" max="57" width="13.5703125" style="4" customWidth="1"/>
    <col min="58" max="58" width="15.7109375" style="4" customWidth="1"/>
    <col min="59" max="59" width="13.5703125" style="4" customWidth="1"/>
    <col min="60" max="60" width="16.28515625" style="4" customWidth="1"/>
    <col min="61" max="61" width="13.5703125" style="4" customWidth="1"/>
    <col min="62" max="62" width="16.28515625" style="4" customWidth="1"/>
    <col min="63" max="66" width="13.5703125" style="4" customWidth="1"/>
    <col min="67" max="67" width="1.85546875" style="4" customWidth="1"/>
    <col min="68" max="68" width="19.140625" style="4" customWidth="1"/>
    <col min="69" max="69" width="12" style="4" customWidth="1"/>
    <col min="70" max="70" width="17.42578125" style="4" customWidth="1"/>
    <col min="71" max="71" width="10.85546875" style="4" customWidth="1"/>
    <col min="72" max="72" width="19.140625" style="4" customWidth="1"/>
    <col min="73" max="82" width="15.28515625" style="4" customWidth="1"/>
    <col min="83" max="83" width="1.7109375" style="4" customWidth="1"/>
    <col min="84" max="84" width="19.140625" style="4" customWidth="1"/>
    <col min="85" max="85" width="14.7109375" style="4" customWidth="1"/>
    <col min="86" max="86" width="19.140625" style="4" customWidth="1"/>
    <col min="87" max="87" width="14" style="4" customWidth="1"/>
    <col min="88" max="88" width="19.140625" style="4" customWidth="1"/>
    <col min="89" max="89" width="13.5703125" style="4" customWidth="1"/>
    <col min="90" max="90" width="15.42578125" style="4" customWidth="1"/>
    <col min="91" max="91" width="13.5703125" style="4" customWidth="1"/>
    <col min="92" max="92" width="16.140625" style="4" customWidth="1"/>
    <col min="93" max="93" width="13.5703125" style="4" customWidth="1"/>
    <col min="94" max="94" width="17.140625" style="4" customWidth="1"/>
    <col min="95" max="98" width="13.5703125" style="4" customWidth="1"/>
    <col min="99" max="99" width="2.140625" style="4" customWidth="1"/>
    <col min="100" max="103" width="18.5703125" style="4" customWidth="1"/>
    <col min="104" max="104" width="15.140625" style="4" customWidth="1"/>
    <col min="105" max="111" width="18.28515625" style="4" customWidth="1"/>
    <col min="112" max="112" width="4.42578125" style="4" customWidth="1"/>
    <col min="113" max="113" width="64" customWidth="1"/>
    <col min="114" max="115" width="16" style="4" customWidth="1"/>
    <col min="116" max="116" width="17.42578125" style="4" customWidth="1"/>
    <col min="117" max="117" width="7.85546875" customWidth="1"/>
    <col min="118" max="118" width="13.140625" style="4" customWidth="1"/>
    <col min="119" max="119" width="14" style="4" customWidth="1"/>
    <col min="120" max="16384" width="9.140625" style="4"/>
  </cols>
  <sheetData>
    <row r="1" spans="1:119" ht="18.600000000000001" thickBot="1">
      <c r="A1" s="67" t="s">
        <v>0</v>
      </c>
      <c r="B1" s="271"/>
      <c r="C1" s="352" t="s">
        <v>1</v>
      </c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4"/>
    </row>
    <row r="2" spans="1:119" s="66" customFormat="1" ht="21.6" thickBot="1">
      <c r="A2" s="69" t="s">
        <v>2</v>
      </c>
      <c r="B2" s="68"/>
      <c r="C2" s="72"/>
      <c r="D2" s="355" t="s">
        <v>3</v>
      </c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7"/>
      <c r="S2" s="275"/>
      <c r="T2" s="358" t="s">
        <v>4</v>
      </c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7"/>
      <c r="AI2" s="276"/>
      <c r="AJ2" s="358" t="s">
        <v>5</v>
      </c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7"/>
      <c r="AY2" s="276"/>
      <c r="AZ2" s="358" t="s">
        <v>6</v>
      </c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7"/>
      <c r="BO2" s="276"/>
      <c r="BP2" s="358" t="s">
        <v>7</v>
      </c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7"/>
      <c r="CE2" s="276"/>
      <c r="CF2" s="358" t="s">
        <v>8</v>
      </c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9"/>
      <c r="DI2"/>
      <c r="DM2"/>
    </row>
    <row r="3" spans="1:119" s="65" customFormat="1" ht="16.149999999999999" thickBot="1">
      <c r="A3" s="64" t="s">
        <v>9</v>
      </c>
      <c r="B3" s="70"/>
      <c r="C3" s="171"/>
      <c r="D3" s="363" t="s">
        <v>10</v>
      </c>
      <c r="E3" s="364"/>
      <c r="F3" s="364"/>
      <c r="G3" s="364"/>
      <c r="H3" s="364"/>
      <c r="I3" s="365"/>
      <c r="J3" s="366" t="s">
        <v>11</v>
      </c>
      <c r="K3" s="364"/>
      <c r="L3" s="364"/>
      <c r="M3" s="364"/>
      <c r="N3" s="364"/>
      <c r="O3" s="365"/>
      <c r="P3" s="360" t="s">
        <v>12</v>
      </c>
      <c r="Q3" s="361"/>
      <c r="R3" s="362"/>
      <c r="S3" s="277"/>
      <c r="T3" s="366" t="s">
        <v>13</v>
      </c>
      <c r="U3" s="364"/>
      <c r="V3" s="364"/>
      <c r="W3" s="364"/>
      <c r="X3" s="364"/>
      <c r="Y3" s="365"/>
      <c r="Z3" s="366" t="s">
        <v>14</v>
      </c>
      <c r="AA3" s="364"/>
      <c r="AB3" s="364"/>
      <c r="AC3" s="364"/>
      <c r="AD3" s="364"/>
      <c r="AE3" s="365"/>
      <c r="AF3" s="360" t="s">
        <v>15</v>
      </c>
      <c r="AG3" s="361"/>
      <c r="AH3" s="362"/>
      <c r="AI3" s="278"/>
      <c r="AJ3" s="366" t="s">
        <v>16</v>
      </c>
      <c r="AK3" s="364"/>
      <c r="AL3" s="364"/>
      <c r="AM3" s="364"/>
      <c r="AN3" s="364"/>
      <c r="AO3" s="365"/>
      <c r="AP3" s="366" t="s">
        <v>17</v>
      </c>
      <c r="AQ3" s="364"/>
      <c r="AR3" s="364"/>
      <c r="AS3" s="364"/>
      <c r="AT3" s="364"/>
      <c r="AU3" s="365"/>
      <c r="AV3" s="360" t="s">
        <v>18</v>
      </c>
      <c r="AW3" s="361"/>
      <c r="AX3" s="362"/>
      <c r="AY3" s="278"/>
      <c r="AZ3" s="366" t="s">
        <v>19</v>
      </c>
      <c r="BA3" s="364"/>
      <c r="BB3" s="364"/>
      <c r="BC3" s="364"/>
      <c r="BD3" s="364"/>
      <c r="BE3" s="365"/>
      <c r="BF3" s="366" t="s">
        <v>20</v>
      </c>
      <c r="BG3" s="364"/>
      <c r="BH3" s="364"/>
      <c r="BI3" s="364"/>
      <c r="BJ3" s="364"/>
      <c r="BK3" s="365"/>
      <c r="BL3" s="360" t="s">
        <v>21</v>
      </c>
      <c r="BM3" s="361"/>
      <c r="BN3" s="362"/>
      <c r="BO3" s="278"/>
      <c r="BP3" s="366" t="s">
        <v>22</v>
      </c>
      <c r="BQ3" s="364"/>
      <c r="BR3" s="364"/>
      <c r="BS3" s="364"/>
      <c r="BT3" s="364"/>
      <c r="BU3" s="365"/>
      <c r="BV3" s="366" t="s">
        <v>23</v>
      </c>
      <c r="BW3" s="364"/>
      <c r="BX3" s="364"/>
      <c r="BY3" s="364"/>
      <c r="BZ3" s="364"/>
      <c r="CA3" s="365"/>
      <c r="CB3" s="360" t="s">
        <v>24</v>
      </c>
      <c r="CC3" s="361"/>
      <c r="CD3" s="362"/>
      <c r="CE3" s="278"/>
      <c r="CF3" s="366" t="s">
        <v>25</v>
      </c>
      <c r="CG3" s="364"/>
      <c r="CH3" s="364"/>
      <c r="CI3" s="364"/>
      <c r="CJ3" s="364"/>
      <c r="CK3" s="365"/>
      <c r="CL3" s="366" t="s">
        <v>26</v>
      </c>
      <c r="CM3" s="364"/>
      <c r="CN3" s="364"/>
      <c r="CO3" s="364"/>
      <c r="CP3" s="364"/>
      <c r="CQ3" s="365"/>
      <c r="CR3" s="360" t="s">
        <v>27</v>
      </c>
      <c r="CS3" s="361"/>
      <c r="CT3" s="377"/>
      <c r="CU3" s="101"/>
      <c r="CV3" s="367" t="s">
        <v>28</v>
      </c>
      <c r="CW3" s="368"/>
      <c r="CX3" s="368"/>
      <c r="CY3" s="368"/>
      <c r="CZ3" s="368"/>
      <c r="DA3" s="369"/>
      <c r="DB3" s="370" t="s">
        <v>29</v>
      </c>
      <c r="DC3" s="368"/>
      <c r="DD3" s="368"/>
      <c r="DE3" s="368"/>
      <c r="DF3" s="368"/>
      <c r="DG3" s="369"/>
      <c r="DH3" s="234"/>
      <c r="DI3" s="371" t="s">
        <v>30</v>
      </c>
      <c r="DJ3" s="372"/>
      <c r="DK3" s="372"/>
      <c r="DL3" s="373"/>
      <c r="DM3"/>
    </row>
    <row r="4" spans="1:119" s="56" customFormat="1" ht="13.5" customHeight="1" thickBot="1">
      <c r="D4" s="61">
        <v>1044</v>
      </c>
      <c r="E4" s="58"/>
      <c r="F4" s="58"/>
      <c r="G4" s="58"/>
      <c r="H4" s="58"/>
      <c r="I4" s="59"/>
      <c r="J4" s="57">
        <v>1044</v>
      </c>
      <c r="K4" s="58"/>
      <c r="L4" s="58"/>
      <c r="M4" s="58"/>
      <c r="N4" s="58"/>
      <c r="O4" s="59"/>
      <c r="P4" s="57"/>
      <c r="Q4" s="272"/>
      <c r="R4" s="273"/>
      <c r="S4" s="60"/>
      <c r="T4" s="61">
        <v>1045</v>
      </c>
      <c r="U4" s="58"/>
      <c r="V4" s="58"/>
      <c r="W4" s="58"/>
      <c r="X4" s="58"/>
      <c r="Y4" s="59"/>
      <c r="Z4" s="57"/>
      <c r="AA4" s="58"/>
      <c r="AB4" s="58"/>
      <c r="AC4" s="58"/>
      <c r="AD4" s="58"/>
      <c r="AE4" s="274"/>
      <c r="AF4" s="57"/>
      <c r="AG4" s="272"/>
      <c r="AH4" s="273"/>
      <c r="AI4" s="63"/>
      <c r="AJ4" s="61">
        <v>1046</v>
      </c>
      <c r="AK4" s="58"/>
      <c r="AL4" s="58"/>
      <c r="AM4" s="58"/>
      <c r="AN4" s="58"/>
      <c r="AO4" s="59"/>
      <c r="AP4" s="57"/>
      <c r="AQ4" s="58"/>
      <c r="AR4" s="58"/>
      <c r="AS4" s="58"/>
      <c r="AT4" s="58"/>
      <c r="AU4" s="59"/>
      <c r="AV4" s="57"/>
      <c r="AW4" s="272"/>
      <c r="AX4" s="273"/>
      <c r="AY4" s="63"/>
      <c r="AZ4" s="61">
        <v>1047</v>
      </c>
      <c r="BA4" s="58"/>
      <c r="BB4" s="58"/>
      <c r="BC4" s="58"/>
      <c r="BD4" s="58"/>
      <c r="BE4" s="59"/>
      <c r="BF4" s="57"/>
      <c r="BG4" s="58"/>
      <c r="BH4" s="58"/>
      <c r="BI4" s="58"/>
      <c r="BJ4" s="58"/>
      <c r="BK4" s="59"/>
      <c r="BL4" s="57"/>
      <c r="BM4" s="272"/>
      <c r="BN4" s="273"/>
      <c r="BO4" s="63"/>
      <c r="BP4" s="61">
        <v>1048</v>
      </c>
      <c r="BQ4" s="58"/>
      <c r="BR4" s="58"/>
      <c r="BS4" s="58"/>
      <c r="BT4" s="58"/>
      <c r="BU4" s="59"/>
      <c r="BV4" s="57"/>
      <c r="BW4" s="58"/>
      <c r="BX4" s="58"/>
      <c r="BY4" s="58"/>
      <c r="BZ4" s="58"/>
      <c r="CA4" s="59"/>
      <c r="CB4" s="57"/>
      <c r="CC4" s="272"/>
      <c r="CD4" s="273"/>
      <c r="CE4" s="63"/>
      <c r="CF4" s="61">
        <v>1049</v>
      </c>
      <c r="CG4" s="58"/>
      <c r="CH4" s="58"/>
      <c r="CI4" s="58"/>
      <c r="CJ4" s="58"/>
      <c r="CK4" s="59"/>
      <c r="CL4" s="57"/>
      <c r="CM4" s="58"/>
      <c r="CN4" s="58"/>
      <c r="CO4" s="58"/>
      <c r="CP4" s="58"/>
      <c r="CQ4" s="59"/>
      <c r="CR4" s="57"/>
      <c r="CS4" s="272"/>
      <c r="CT4" s="273"/>
      <c r="CU4" s="62"/>
      <c r="CV4" s="223"/>
      <c r="CW4" s="58"/>
      <c r="CX4" s="58"/>
      <c r="CY4" s="58"/>
      <c r="CZ4" s="58"/>
      <c r="DA4" s="59"/>
      <c r="DB4" s="57"/>
      <c r="DC4" s="58"/>
      <c r="DD4" s="58"/>
      <c r="DE4" s="58"/>
      <c r="DF4" s="58"/>
      <c r="DG4" s="59"/>
      <c r="DH4" s="235"/>
      <c r="DI4" s="374"/>
      <c r="DJ4" s="375"/>
      <c r="DK4" s="375"/>
      <c r="DL4" s="376"/>
      <c r="DM4"/>
    </row>
    <row r="5" spans="1:119" s="65" customFormat="1" ht="48" customHeight="1" thickBot="1">
      <c r="A5" s="161"/>
      <c r="B5" s="161"/>
      <c r="C5" s="162"/>
      <c r="D5" s="163" t="s">
        <v>31</v>
      </c>
      <c r="E5" s="164" t="s">
        <v>32</v>
      </c>
      <c r="F5" s="164" t="s">
        <v>33</v>
      </c>
      <c r="G5" s="164" t="s">
        <v>32</v>
      </c>
      <c r="H5" s="164" t="s">
        <v>34</v>
      </c>
      <c r="I5" s="165" t="s">
        <v>35</v>
      </c>
      <c r="J5" s="166" t="s">
        <v>31</v>
      </c>
      <c r="K5" s="164" t="s">
        <v>32</v>
      </c>
      <c r="L5" s="164" t="s">
        <v>33</v>
      </c>
      <c r="M5" s="164" t="s">
        <v>32</v>
      </c>
      <c r="N5" s="164" t="s">
        <v>34</v>
      </c>
      <c r="O5" s="162" t="s">
        <v>35</v>
      </c>
      <c r="P5" s="172" t="s">
        <v>31</v>
      </c>
      <c r="Q5" s="172" t="s">
        <v>33</v>
      </c>
      <c r="R5" s="173" t="s">
        <v>36</v>
      </c>
      <c r="S5" s="80"/>
      <c r="T5" s="163" t="s">
        <v>37</v>
      </c>
      <c r="U5" s="164" t="s">
        <v>32</v>
      </c>
      <c r="V5" s="164" t="s">
        <v>38</v>
      </c>
      <c r="W5" s="164" t="s">
        <v>32</v>
      </c>
      <c r="X5" s="164" t="s">
        <v>39</v>
      </c>
      <c r="Y5" s="165" t="s">
        <v>35</v>
      </c>
      <c r="Z5" s="166" t="s">
        <v>37</v>
      </c>
      <c r="AA5" s="164" t="s">
        <v>32</v>
      </c>
      <c r="AB5" s="164" t="s">
        <v>38</v>
      </c>
      <c r="AC5" s="164" t="s">
        <v>32</v>
      </c>
      <c r="AD5" s="164" t="s">
        <v>39</v>
      </c>
      <c r="AE5" s="167" t="s">
        <v>35</v>
      </c>
      <c r="AF5" s="172" t="s">
        <v>37</v>
      </c>
      <c r="AG5" s="172" t="s">
        <v>38</v>
      </c>
      <c r="AH5" s="173" t="s">
        <v>40</v>
      </c>
      <c r="AI5" s="82"/>
      <c r="AJ5" s="163" t="s">
        <v>41</v>
      </c>
      <c r="AK5" s="164" t="s">
        <v>32</v>
      </c>
      <c r="AL5" s="164" t="s">
        <v>42</v>
      </c>
      <c r="AM5" s="164" t="s">
        <v>32</v>
      </c>
      <c r="AN5" s="164" t="s">
        <v>43</v>
      </c>
      <c r="AO5" s="165" t="s">
        <v>35</v>
      </c>
      <c r="AP5" s="166" t="s">
        <v>41</v>
      </c>
      <c r="AQ5" s="164" t="s">
        <v>32</v>
      </c>
      <c r="AR5" s="164" t="s">
        <v>42</v>
      </c>
      <c r="AS5" s="164" t="s">
        <v>32</v>
      </c>
      <c r="AT5" s="164" t="s">
        <v>43</v>
      </c>
      <c r="AU5" s="162" t="s">
        <v>35</v>
      </c>
      <c r="AV5" s="172" t="s">
        <v>41</v>
      </c>
      <c r="AW5" s="172" t="s">
        <v>42</v>
      </c>
      <c r="AX5" s="173" t="s">
        <v>44</v>
      </c>
      <c r="AY5" s="82"/>
      <c r="AZ5" s="163" t="s">
        <v>45</v>
      </c>
      <c r="BA5" s="164" t="s">
        <v>32</v>
      </c>
      <c r="BB5" s="164" t="s">
        <v>46</v>
      </c>
      <c r="BC5" s="164" t="s">
        <v>32</v>
      </c>
      <c r="BD5" s="164" t="s">
        <v>47</v>
      </c>
      <c r="BE5" s="165" t="s">
        <v>35</v>
      </c>
      <c r="BF5" s="166" t="s">
        <v>45</v>
      </c>
      <c r="BG5" s="164" t="s">
        <v>32</v>
      </c>
      <c r="BH5" s="164" t="s">
        <v>46</v>
      </c>
      <c r="BI5" s="164" t="s">
        <v>32</v>
      </c>
      <c r="BJ5" s="164" t="s">
        <v>47</v>
      </c>
      <c r="BK5" s="162" t="s">
        <v>35</v>
      </c>
      <c r="BL5" s="172" t="s">
        <v>45</v>
      </c>
      <c r="BM5" s="172" t="s">
        <v>46</v>
      </c>
      <c r="BN5" s="173" t="s">
        <v>48</v>
      </c>
      <c r="BO5" s="82"/>
      <c r="BP5" s="163" t="s">
        <v>49</v>
      </c>
      <c r="BQ5" s="164" t="s">
        <v>32</v>
      </c>
      <c r="BR5" s="164" t="s">
        <v>50</v>
      </c>
      <c r="BS5" s="164" t="s">
        <v>32</v>
      </c>
      <c r="BT5" s="164" t="s">
        <v>51</v>
      </c>
      <c r="BU5" s="165" t="s">
        <v>35</v>
      </c>
      <c r="BV5" s="166" t="s">
        <v>49</v>
      </c>
      <c r="BW5" s="164" t="s">
        <v>32</v>
      </c>
      <c r="BX5" s="164" t="s">
        <v>50</v>
      </c>
      <c r="BY5" s="164" t="s">
        <v>32</v>
      </c>
      <c r="BZ5" s="164" t="s">
        <v>51</v>
      </c>
      <c r="CA5" s="162" t="s">
        <v>35</v>
      </c>
      <c r="CB5" s="172" t="s">
        <v>52</v>
      </c>
      <c r="CC5" s="172" t="s">
        <v>53</v>
      </c>
      <c r="CD5" s="173" t="s">
        <v>54</v>
      </c>
      <c r="CE5" s="82"/>
      <c r="CF5" s="163" t="s">
        <v>55</v>
      </c>
      <c r="CG5" s="164" t="s">
        <v>32</v>
      </c>
      <c r="CH5" s="164" t="s">
        <v>56</v>
      </c>
      <c r="CI5" s="164" t="s">
        <v>32</v>
      </c>
      <c r="CJ5" s="164" t="s">
        <v>57</v>
      </c>
      <c r="CK5" s="165" t="s">
        <v>35</v>
      </c>
      <c r="CL5" s="166" t="s">
        <v>55</v>
      </c>
      <c r="CM5" s="164" t="s">
        <v>32</v>
      </c>
      <c r="CN5" s="164" t="s">
        <v>56</v>
      </c>
      <c r="CO5" s="164" t="s">
        <v>32</v>
      </c>
      <c r="CP5" s="164" t="s">
        <v>57</v>
      </c>
      <c r="CQ5" s="162" t="s">
        <v>35</v>
      </c>
      <c r="CR5" s="172" t="s">
        <v>55</v>
      </c>
      <c r="CS5" s="172" t="s">
        <v>56</v>
      </c>
      <c r="CT5" s="173" t="s">
        <v>58</v>
      </c>
      <c r="CU5" s="82"/>
      <c r="CV5" s="168" t="s">
        <v>59</v>
      </c>
      <c r="CW5" s="169" t="s">
        <v>60</v>
      </c>
      <c r="CX5" s="169" t="s">
        <v>61</v>
      </c>
      <c r="CY5" s="169" t="s">
        <v>62</v>
      </c>
      <c r="CZ5" s="169" t="s">
        <v>63</v>
      </c>
      <c r="DA5" s="170" t="s">
        <v>64</v>
      </c>
      <c r="DB5" s="168" t="s">
        <v>65</v>
      </c>
      <c r="DC5" s="169" t="s">
        <v>32</v>
      </c>
      <c r="DD5" s="169" t="s">
        <v>66</v>
      </c>
      <c r="DE5" s="169" t="s">
        <v>32</v>
      </c>
      <c r="DF5" s="169" t="s">
        <v>67</v>
      </c>
      <c r="DG5" s="170" t="s">
        <v>68</v>
      </c>
      <c r="DH5" s="236"/>
      <c r="DI5" s="257"/>
      <c r="DJ5" s="258" t="s">
        <v>63</v>
      </c>
      <c r="DK5" s="259" t="s">
        <v>67</v>
      </c>
      <c r="DL5" s="260" t="s">
        <v>69</v>
      </c>
      <c r="DM5"/>
    </row>
    <row r="6" spans="1:119" s="65" customFormat="1" ht="11.25" customHeight="1">
      <c r="A6" s="73" t="s">
        <v>70</v>
      </c>
      <c r="B6" s="74"/>
      <c r="C6" s="75"/>
      <c r="D6" s="76"/>
      <c r="E6" s="77"/>
      <c r="F6" s="77"/>
      <c r="G6" s="77"/>
      <c r="H6" s="77"/>
      <c r="I6" s="78"/>
      <c r="J6" s="79"/>
      <c r="K6" s="77"/>
      <c r="L6" s="77"/>
      <c r="M6" s="77"/>
      <c r="N6" s="77"/>
      <c r="O6" s="78"/>
      <c r="P6" s="175"/>
      <c r="Q6" s="176"/>
      <c r="R6" s="177"/>
      <c r="S6" s="80"/>
      <c r="T6" s="76"/>
      <c r="U6" s="77"/>
      <c r="V6" s="77"/>
      <c r="W6" s="77"/>
      <c r="X6" s="77"/>
      <c r="Y6" s="78"/>
      <c r="Z6" s="79"/>
      <c r="AA6" s="77"/>
      <c r="AB6" s="77"/>
      <c r="AC6" s="77"/>
      <c r="AD6" s="77"/>
      <c r="AE6" s="81"/>
      <c r="AF6" s="175"/>
      <c r="AG6" s="176"/>
      <c r="AH6" s="177"/>
      <c r="AI6" s="82"/>
      <c r="AJ6" s="76"/>
      <c r="AK6" s="77"/>
      <c r="AL6" s="77"/>
      <c r="AM6" s="77"/>
      <c r="AN6" s="77"/>
      <c r="AO6" s="78"/>
      <c r="AP6" s="79"/>
      <c r="AQ6" s="77"/>
      <c r="AR6" s="77"/>
      <c r="AS6" s="77"/>
      <c r="AT6" s="77"/>
      <c r="AU6" s="78"/>
      <c r="AV6" s="175"/>
      <c r="AW6" s="176"/>
      <c r="AX6" s="177"/>
      <c r="AY6" s="82"/>
      <c r="AZ6" s="76"/>
      <c r="BA6" s="77"/>
      <c r="BB6" s="77"/>
      <c r="BC6" s="77"/>
      <c r="BD6" s="77"/>
      <c r="BE6" s="78"/>
      <c r="BF6" s="79"/>
      <c r="BG6" s="77"/>
      <c r="BH6" s="77"/>
      <c r="BI6" s="77"/>
      <c r="BJ6" s="77"/>
      <c r="BK6" s="78"/>
      <c r="BL6" s="175"/>
      <c r="BM6" s="176"/>
      <c r="BN6" s="177"/>
      <c r="BO6" s="82"/>
      <c r="BP6" s="76"/>
      <c r="BQ6" s="77"/>
      <c r="BR6" s="77"/>
      <c r="BS6" s="77"/>
      <c r="BT6" s="77"/>
      <c r="BU6" s="78"/>
      <c r="BV6" s="79"/>
      <c r="BW6" s="77"/>
      <c r="BX6" s="77"/>
      <c r="BY6" s="77"/>
      <c r="BZ6" s="77"/>
      <c r="CA6" s="78"/>
      <c r="CB6" s="175"/>
      <c r="CC6" s="176"/>
      <c r="CD6" s="177"/>
      <c r="CE6" s="82"/>
      <c r="CF6" s="76"/>
      <c r="CG6" s="77"/>
      <c r="CH6" s="77"/>
      <c r="CI6" s="77"/>
      <c r="CJ6" s="77"/>
      <c r="CK6" s="78"/>
      <c r="CL6" s="79"/>
      <c r="CM6" s="77"/>
      <c r="CN6" s="77"/>
      <c r="CO6" s="77"/>
      <c r="CP6" s="77"/>
      <c r="CQ6" s="78"/>
      <c r="CR6" s="175"/>
      <c r="CS6" s="176"/>
      <c r="CT6" s="177"/>
      <c r="CU6" s="82"/>
      <c r="CV6" s="174"/>
      <c r="CW6" s="77"/>
      <c r="CX6" s="77"/>
      <c r="CY6" s="77"/>
      <c r="CZ6" s="77"/>
      <c r="DA6" s="78"/>
      <c r="DB6" s="79"/>
      <c r="DC6" s="77"/>
      <c r="DD6" s="77"/>
      <c r="DE6" s="77"/>
      <c r="DF6" s="77"/>
      <c r="DG6" s="78"/>
      <c r="DH6" s="224"/>
      <c r="DI6" s="238" t="s">
        <v>70</v>
      </c>
      <c r="DJ6" s="79"/>
      <c r="DK6" s="77"/>
      <c r="DL6" s="78"/>
      <c r="DM6"/>
    </row>
    <row r="7" spans="1:119" s="65" customFormat="1" ht="13.15" customHeight="1">
      <c r="A7" s="74">
        <v>1</v>
      </c>
      <c r="B7" s="74" t="s">
        <v>71</v>
      </c>
      <c r="C7" s="83"/>
      <c r="D7" s="84"/>
      <c r="E7" s="85"/>
      <c r="F7" s="85"/>
      <c r="G7" s="85"/>
      <c r="H7" s="85"/>
      <c r="I7" s="86"/>
      <c r="J7" s="87"/>
      <c r="K7" s="85"/>
      <c r="L7" s="85"/>
      <c r="M7" s="85"/>
      <c r="N7" s="85"/>
      <c r="O7" s="86"/>
      <c r="P7" s="178"/>
      <c r="Q7" s="179"/>
      <c r="R7" s="180"/>
      <c r="S7" s="80"/>
      <c r="T7" s="84"/>
      <c r="U7" s="85"/>
      <c r="V7" s="85"/>
      <c r="W7" s="85"/>
      <c r="X7" s="85"/>
      <c r="Y7" s="86"/>
      <c r="Z7" s="87"/>
      <c r="AA7" s="85"/>
      <c r="AB7" s="85"/>
      <c r="AC7" s="85"/>
      <c r="AD7" s="85"/>
      <c r="AE7" s="86"/>
      <c r="AF7" s="178"/>
      <c r="AG7" s="179"/>
      <c r="AH7" s="180"/>
      <c r="AI7" s="82"/>
      <c r="AJ7" s="84"/>
      <c r="AK7" s="85"/>
      <c r="AL7" s="85"/>
      <c r="AM7" s="85"/>
      <c r="AN7" s="85"/>
      <c r="AO7" s="86"/>
      <c r="AP7" s="87"/>
      <c r="AQ7" s="85"/>
      <c r="AR7" s="85"/>
      <c r="AS7" s="85"/>
      <c r="AT7" s="85"/>
      <c r="AU7" s="86"/>
      <c r="AV7" s="178"/>
      <c r="AW7" s="179"/>
      <c r="AX7" s="180"/>
      <c r="AY7" s="82"/>
      <c r="AZ7" s="84"/>
      <c r="BA7" s="85"/>
      <c r="BB7" s="85"/>
      <c r="BC7" s="85"/>
      <c r="BD7" s="85"/>
      <c r="BE7" s="86"/>
      <c r="BF7" s="87"/>
      <c r="BG7" s="85"/>
      <c r="BH7" s="85"/>
      <c r="BI7" s="85"/>
      <c r="BJ7" s="85"/>
      <c r="BK7" s="86"/>
      <c r="BL7" s="178"/>
      <c r="BM7" s="179"/>
      <c r="BN7" s="180"/>
      <c r="BO7" s="82"/>
      <c r="BP7" s="84"/>
      <c r="BQ7" s="85"/>
      <c r="BR7" s="85"/>
      <c r="BS7" s="85"/>
      <c r="BT7" s="85"/>
      <c r="BU7" s="86"/>
      <c r="BV7" s="87"/>
      <c r="BW7" s="85"/>
      <c r="BX7" s="85"/>
      <c r="BY7" s="85"/>
      <c r="BZ7" s="85"/>
      <c r="CA7" s="86"/>
      <c r="CB7" s="178"/>
      <c r="CC7" s="179"/>
      <c r="CD7" s="180"/>
      <c r="CE7" s="82"/>
      <c r="CF7" s="84"/>
      <c r="CG7" s="85"/>
      <c r="CH7" s="85"/>
      <c r="CI7" s="85"/>
      <c r="CJ7" s="85"/>
      <c r="CK7" s="86"/>
      <c r="CL7" s="87"/>
      <c r="CM7" s="85"/>
      <c r="CN7" s="85"/>
      <c r="CO7" s="85"/>
      <c r="CP7" s="85"/>
      <c r="CQ7" s="86"/>
      <c r="CR7" s="178"/>
      <c r="CS7" s="179"/>
      <c r="CT7" s="180"/>
      <c r="CU7" s="82"/>
      <c r="CV7" s="87"/>
      <c r="CW7" s="85"/>
      <c r="CX7" s="85"/>
      <c r="CY7" s="85"/>
      <c r="CZ7" s="85"/>
      <c r="DA7" s="86"/>
      <c r="DB7" s="87"/>
      <c r="DC7" s="85"/>
      <c r="DD7" s="85"/>
      <c r="DE7" s="85"/>
      <c r="DF7" s="85"/>
      <c r="DG7" s="86"/>
      <c r="DH7" s="237"/>
      <c r="DI7" s="239" t="s">
        <v>71</v>
      </c>
      <c r="DJ7" s="87"/>
      <c r="DK7" s="85"/>
      <c r="DL7" s="86"/>
      <c r="DM7"/>
    </row>
    <row r="8" spans="1:119" s="65" customFormat="1" ht="13.15" customHeight="1">
      <c r="A8" s="74"/>
      <c r="B8" s="74" t="s">
        <v>72</v>
      </c>
      <c r="C8" s="83"/>
      <c r="D8" s="84">
        <v>366972089.07999992</v>
      </c>
      <c r="E8" s="85"/>
      <c r="F8" s="85">
        <v>45488396.049999997</v>
      </c>
      <c r="G8" s="85"/>
      <c r="H8" s="85">
        <v>412460485.12999994</v>
      </c>
      <c r="I8" s="86"/>
      <c r="J8" s="87">
        <f>+'All Plans Q1'!J8+'All Plans Q2'!J8</f>
        <v>202342160.39999998</v>
      </c>
      <c r="K8" s="85"/>
      <c r="L8" s="85">
        <f>+'All Plans Q1'!L8+'All Plans Q2'!L8</f>
        <v>223943949.06999999</v>
      </c>
      <c r="M8" s="85"/>
      <c r="N8" s="85">
        <f>+J8+L8</f>
        <v>426286109.46999997</v>
      </c>
      <c r="O8" s="86"/>
      <c r="P8" s="178">
        <f>+D8+J8</f>
        <v>569314249.4799999</v>
      </c>
      <c r="Q8" s="179">
        <f>+F8+L8</f>
        <v>269432345.12</v>
      </c>
      <c r="R8" s="180">
        <f>+P8+Q8</f>
        <v>838746594.5999999</v>
      </c>
      <c r="S8" s="80"/>
      <c r="T8" s="84">
        <v>725248854.83999991</v>
      </c>
      <c r="U8" s="85"/>
      <c r="V8" s="85">
        <v>100568202.8</v>
      </c>
      <c r="W8" s="85"/>
      <c r="X8" s="85">
        <v>825817057.63999987</v>
      </c>
      <c r="Y8" s="86"/>
      <c r="Z8" s="87">
        <f>+'All Plans Q1'!Z8+'All Plans Q2'!Z8</f>
        <v>466743135.13308311</v>
      </c>
      <c r="AA8" s="85"/>
      <c r="AB8" s="85">
        <f>+'All Plans Q1'!AB8+'All Plans Q2'!AB8</f>
        <v>261178976.92999995</v>
      </c>
      <c r="AC8" s="85"/>
      <c r="AD8" s="85">
        <f>+Z8+AB8</f>
        <v>727922112.06308305</v>
      </c>
      <c r="AE8" s="86"/>
      <c r="AF8" s="178">
        <f>+T8+Z8</f>
        <v>1191991989.973083</v>
      </c>
      <c r="AG8" s="179">
        <f>+V8+AB8</f>
        <v>361747179.72999996</v>
      </c>
      <c r="AH8" s="180">
        <f>+AF8+AG8</f>
        <v>1553739169.703083</v>
      </c>
      <c r="AI8" s="82"/>
      <c r="AJ8" s="84">
        <v>223143493.53999996</v>
      </c>
      <c r="AK8" s="85"/>
      <c r="AL8" s="85">
        <v>39463127.189999998</v>
      </c>
      <c r="AM8" s="85"/>
      <c r="AN8" s="85">
        <v>262606620.72999996</v>
      </c>
      <c r="AO8" s="86"/>
      <c r="AP8" s="87">
        <f>+'All Plans Q1'!AP8+'All Plans Q2'!AP8</f>
        <v>73206954.26000002</v>
      </c>
      <c r="AQ8" s="85"/>
      <c r="AR8" s="85">
        <f>+'All Plans Q1'!AR8+'All Plans Q2'!AR8</f>
        <v>123955444.31999999</v>
      </c>
      <c r="AS8" s="85"/>
      <c r="AT8" s="85">
        <f>+AP8+AR8</f>
        <v>197162398.58000001</v>
      </c>
      <c r="AU8" s="86"/>
      <c r="AV8" s="178">
        <f>+AJ8+AP8</f>
        <v>296350447.79999995</v>
      </c>
      <c r="AW8" s="179">
        <f>+AL8+AR8</f>
        <v>163418571.50999999</v>
      </c>
      <c r="AX8" s="180">
        <f>+AV8+AW8</f>
        <v>459769019.30999994</v>
      </c>
      <c r="AY8" s="82"/>
      <c r="AZ8" s="84">
        <v>424146718.62934244</v>
      </c>
      <c r="BA8" s="85"/>
      <c r="BB8" s="85">
        <v>57152812.440657586</v>
      </c>
      <c r="BC8" s="85"/>
      <c r="BD8" s="85">
        <v>481299531.07000005</v>
      </c>
      <c r="BE8" s="86"/>
      <c r="BF8" s="87">
        <f>+'All Plans Q1'!BF8+'All Plans Q2'!BF8</f>
        <v>297107539.0226835</v>
      </c>
      <c r="BG8" s="85"/>
      <c r="BH8" s="85">
        <f>+'All Plans Q1'!BH8+'All Plans Q2'!BH8</f>
        <v>203192820.69731647</v>
      </c>
      <c r="BI8" s="85"/>
      <c r="BJ8" s="85">
        <f>+BF8+BH8</f>
        <v>500300359.71999997</v>
      </c>
      <c r="BK8" s="86"/>
      <c r="BL8" s="178">
        <f>+AZ8+BF8</f>
        <v>721254257.65202594</v>
      </c>
      <c r="BM8" s="179">
        <f>+BB8+BH8</f>
        <v>260345633.13797405</v>
      </c>
      <c r="BN8" s="180">
        <f>+BL8+BM8</f>
        <v>981599890.78999996</v>
      </c>
      <c r="BO8" s="82"/>
      <c r="BP8" s="84">
        <v>272093656.48999995</v>
      </c>
      <c r="BQ8" s="85"/>
      <c r="BR8" s="85">
        <v>33728974.169999994</v>
      </c>
      <c r="BS8" s="85"/>
      <c r="BT8" s="85">
        <v>305822630.65999997</v>
      </c>
      <c r="BU8" s="86"/>
      <c r="BV8" s="87">
        <f>+'All Plans Q1'!BV8+'All Plans Q2'!BV8</f>
        <v>118946464.93999995</v>
      </c>
      <c r="BW8" s="85"/>
      <c r="BX8" s="85">
        <f>+'All Plans Q1'!BX8+'All Plans Q2'!BX8</f>
        <v>121376266.60000002</v>
      </c>
      <c r="BY8" s="85"/>
      <c r="BZ8" s="85">
        <f>+BV8+BX8</f>
        <v>240322731.53999996</v>
      </c>
      <c r="CA8" s="86"/>
      <c r="CB8" s="178">
        <f>+BP8+BV8</f>
        <v>391040121.42999989</v>
      </c>
      <c r="CC8" s="179">
        <f>+BR8+BX8</f>
        <v>155105240.77000001</v>
      </c>
      <c r="CD8" s="180">
        <f>+CB8+CC8</f>
        <v>546145362.19999993</v>
      </c>
      <c r="CE8" s="82"/>
      <c r="CF8" s="84">
        <v>457416114.22965097</v>
      </c>
      <c r="CG8" s="85"/>
      <c r="CH8" s="85">
        <v>59694994.770348698</v>
      </c>
      <c r="CI8" s="85"/>
      <c r="CJ8" s="85">
        <v>517111108.99999964</v>
      </c>
      <c r="CK8" s="86"/>
      <c r="CL8" s="87">
        <f>+'All Plans Q1'!CL8+'All Plans Q2'!CL8</f>
        <v>272781620.7425499</v>
      </c>
      <c r="CM8" s="85"/>
      <c r="CN8" s="85">
        <f>+'All Plans Q1'!CN8+'All Plans Q2'!CN8</f>
        <v>163393131.2574504</v>
      </c>
      <c r="CO8" s="85"/>
      <c r="CP8" s="85">
        <f>+CL8+CN8</f>
        <v>436174752.0000003</v>
      </c>
      <c r="CQ8" s="86"/>
      <c r="CR8" s="178">
        <f>+CF8+CL8</f>
        <v>730197734.97220087</v>
      </c>
      <c r="CS8" s="179">
        <f>+CH8+CN8</f>
        <v>223088126.0277991</v>
      </c>
      <c r="CT8" s="180">
        <f>+CR8+CS8</f>
        <v>953285861</v>
      </c>
      <c r="CU8" s="82"/>
      <c r="CV8" s="87">
        <f t="shared" ref="CV8:CV15" si="0">+D8+T8+AJ8+AZ8+BP8+CF8</f>
        <v>2469020926.8089933</v>
      </c>
      <c r="CW8" s="85"/>
      <c r="CX8" s="85">
        <f t="shared" ref="CX8:CX15" si="1">+F8+V8+AL8+BB8+BR8+CH8</f>
        <v>336096507.42100632</v>
      </c>
      <c r="CY8" s="88"/>
      <c r="CZ8" s="85">
        <f>+CV8+CX8</f>
        <v>2805117434.2299995</v>
      </c>
      <c r="DA8" s="89"/>
      <c r="DB8" s="87">
        <f>+J8+Z8+AP8+BF8+BV8+CL8</f>
        <v>1431127874.4983165</v>
      </c>
      <c r="DC8" s="88"/>
      <c r="DD8" s="85">
        <f>+L8+AB8+AR8+BH8+BX8+CN8</f>
        <v>1097040588.8747668</v>
      </c>
      <c r="DE8" s="88"/>
      <c r="DF8" s="85">
        <f>+DB8+DD8</f>
        <v>2528168463.3730831</v>
      </c>
      <c r="DG8" s="89"/>
      <c r="DH8" s="228"/>
      <c r="DI8" s="239" t="s">
        <v>72</v>
      </c>
      <c r="DJ8" s="87">
        <f>+CZ8</f>
        <v>2805117434.2299995</v>
      </c>
      <c r="DK8" s="85">
        <f>+DF8</f>
        <v>2528168463.3730831</v>
      </c>
      <c r="DL8" s="86">
        <f>+DJ8+DK8</f>
        <v>5333285897.6030827</v>
      </c>
      <c r="DM8"/>
    </row>
    <row r="9" spans="1:119" s="65" customFormat="1" ht="13.15" customHeight="1">
      <c r="A9" s="74"/>
      <c r="B9" s="74" t="s">
        <v>73</v>
      </c>
      <c r="C9" s="83"/>
      <c r="D9" s="84"/>
      <c r="E9" s="85"/>
      <c r="F9" s="85"/>
      <c r="G9" s="85"/>
      <c r="H9" s="85"/>
      <c r="I9" s="86"/>
      <c r="J9" s="87"/>
      <c r="K9" s="85"/>
      <c r="L9" s="85"/>
      <c r="M9" s="85"/>
      <c r="N9" s="85"/>
      <c r="O9" s="86"/>
      <c r="P9" s="178">
        <f>+D9+J9</f>
        <v>0</v>
      </c>
      <c r="Q9" s="179">
        <f>+F9+L9</f>
        <v>0</v>
      </c>
      <c r="R9" s="180">
        <f>+P9+Q9</f>
        <v>0</v>
      </c>
      <c r="S9" s="80"/>
      <c r="T9" s="84"/>
      <c r="U9" s="85"/>
      <c r="V9" s="85"/>
      <c r="W9" s="85"/>
      <c r="X9" s="85"/>
      <c r="Y9" s="86"/>
      <c r="Z9" s="87">
        <f>+'All Plans Q1'!Z9+'All Plans Q2'!Z9</f>
        <v>0</v>
      </c>
      <c r="AA9" s="85"/>
      <c r="AB9" s="85">
        <f>+'All Plans Q1'!AB9+'All Plans Q2'!AB9</f>
        <v>0</v>
      </c>
      <c r="AC9" s="85"/>
      <c r="AD9" s="85">
        <f t="shared" ref="AD9:AD15" si="2">+Z9+AB9</f>
        <v>0</v>
      </c>
      <c r="AE9" s="86"/>
      <c r="AF9" s="178">
        <f>+T9+Z9</f>
        <v>0</v>
      </c>
      <c r="AG9" s="179">
        <f>+V9+AB9</f>
        <v>0</v>
      </c>
      <c r="AH9" s="180">
        <f>+AF9+AG9</f>
        <v>0</v>
      </c>
      <c r="AI9" s="82"/>
      <c r="AJ9" s="84"/>
      <c r="AK9" s="85"/>
      <c r="AL9" s="85"/>
      <c r="AM9" s="85"/>
      <c r="AN9" s="85"/>
      <c r="AO9" s="86"/>
      <c r="AP9" s="87">
        <f>+'All Plans Q1'!AP9+'All Plans Q2'!AP9</f>
        <v>0</v>
      </c>
      <c r="AQ9" s="85"/>
      <c r="AR9" s="85">
        <f>+'All Plans Q1'!AR9+'All Plans Q2'!AR9</f>
        <v>0</v>
      </c>
      <c r="AS9" s="85"/>
      <c r="AT9" s="85">
        <f t="shared" ref="AT9:AT15" si="3">+AP9+AR9</f>
        <v>0</v>
      </c>
      <c r="AU9" s="86"/>
      <c r="AV9" s="181">
        <f>+AJ9+AP9</f>
        <v>0</v>
      </c>
      <c r="AW9" s="182">
        <f>+AL9+AR9</f>
        <v>0</v>
      </c>
      <c r="AX9" s="183">
        <f>+AV9+AW9</f>
        <v>0</v>
      </c>
      <c r="AY9" s="82"/>
      <c r="AZ9" s="84"/>
      <c r="BA9" s="85"/>
      <c r="BB9" s="85"/>
      <c r="BC9" s="85"/>
      <c r="BD9" s="85"/>
      <c r="BE9" s="86"/>
      <c r="BF9" s="87"/>
      <c r="BG9" s="85"/>
      <c r="BH9" s="85"/>
      <c r="BI9" s="85"/>
      <c r="BJ9" s="85"/>
      <c r="BK9" s="86"/>
      <c r="BL9" s="181">
        <f>+AZ9+BF9</f>
        <v>0</v>
      </c>
      <c r="BM9" s="182">
        <f>+BB9+BH9</f>
        <v>0</v>
      </c>
      <c r="BN9" s="183">
        <f>+BL9+BM9</f>
        <v>0</v>
      </c>
      <c r="BO9" s="82"/>
      <c r="BP9" s="84"/>
      <c r="BQ9" s="85"/>
      <c r="BR9" s="85"/>
      <c r="BS9" s="85"/>
      <c r="BT9" s="85"/>
      <c r="BU9" s="86"/>
      <c r="BV9" s="87"/>
      <c r="BW9" s="85"/>
      <c r="BX9" s="85"/>
      <c r="BY9" s="85"/>
      <c r="BZ9" s="85"/>
      <c r="CA9" s="86"/>
      <c r="CB9" s="181">
        <f>+BP9+BV9</f>
        <v>0</v>
      </c>
      <c r="CC9" s="182">
        <f>+BR9+BX9</f>
        <v>0</v>
      </c>
      <c r="CD9" s="183">
        <f>+CB9+CC9</f>
        <v>0</v>
      </c>
      <c r="CE9" s="82"/>
      <c r="CF9" s="84"/>
      <c r="CG9" s="85"/>
      <c r="CH9" s="85"/>
      <c r="CI9" s="85"/>
      <c r="CJ9" s="85"/>
      <c r="CK9" s="86"/>
      <c r="CL9" s="87"/>
      <c r="CM9" s="85"/>
      <c r="CN9" s="85"/>
      <c r="CO9" s="85"/>
      <c r="CP9" s="85"/>
      <c r="CQ9" s="86"/>
      <c r="CR9" s="181">
        <f>+CF9+CL9</f>
        <v>0</v>
      </c>
      <c r="CS9" s="182">
        <f>+CH9+CN9</f>
        <v>0</v>
      </c>
      <c r="CT9" s="183">
        <f>+CR9+CS9</f>
        <v>0</v>
      </c>
      <c r="CU9" s="82"/>
      <c r="CV9" s="87">
        <f t="shared" si="0"/>
        <v>0</v>
      </c>
      <c r="CW9" s="85"/>
      <c r="CX9" s="85">
        <f t="shared" si="1"/>
        <v>0</v>
      </c>
      <c r="CY9" s="88"/>
      <c r="CZ9" s="85">
        <f t="shared" ref="CZ9:CZ16" si="4">+CV9+CX9</f>
        <v>0</v>
      </c>
      <c r="DA9" s="89"/>
      <c r="DB9" s="87"/>
      <c r="DC9" s="88"/>
      <c r="DD9" s="85">
        <v>0</v>
      </c>
      <c r="DE9" s="88"/>
      <c r="DF9" s="85">
        <v>0</v>
      </c>
      <c r="DG9" s="89"/>
      <c r="DH9" s="228"/>
      <c r="DI9" s="239" t="s">
        <v>73</v>
      </c>
      <c r="DJ9" s="87">
        <f>+CZ9</f>
        <v>0</v>
      </c>
      <c r="DK9" s="85">
        <f>+DF9</f>
        <v>0</v>
      </c>
      <c r="DL9" s="86">
        <f>+DJ9+DK9</f>
        <v>0</v>
      </c>
      <c r="DM9"/>
    </row>
    <row r="10" spans="1:119" s="65" customFormat="1" ht="13.15" customHeight="1">
      <c r="A10" s="74"/>
      <c r="B10" s="90" t="s">
        <v>74</v>
      </c>
      <c r="C10" s="91"/>
      <c r="D10" s="92">
        <v>366972089.07999992</v>
      </c>
      <c r="E10" s="93"/>
      <c r="F10" s="93">
        <v>45488396.049999997</v>
      </c>
      <c r="G10" s="93"/>
      <c r="H10" s="93">
        <v>412460485.12999994</v>
      </c>
      <c r="I10" s="94"/>
      <c r="J10" s="95">
        <f>+J8</f>
        <v>202342160.39999998</v>
      </c>
      <c r="K10" s="93"/>
      <c r="L10" s="93">
        <f>+L8</f>
        <v>223943949.06999999</v>
      </c>
      <c r="M10" s="93"/>
      <c r="N10" s="93">
        <f>+N8</f>
        <v>426286109.46999997</v>
      </c>
      <c r="O10" s="94"/>
      <c r="P10" s="184">
        <f>+P8</f>
        <v>569314249.4799999</v>
      </c>
      <c r="Q10" s="185">
        <f t="shared" ref="Q10:R10" si="5">+Q8</f>
        <v>269432345.12</v>
      </c>
      <c r="R10" s="186">
        <f t="shared" si="5"/>
        <v>838746594.5999999</v>
      </c>
      <c r="S10" s="80"/>
      <c r="T10" s="92">
        <v>725248854.83999991</v>
      </c>
      <c r="U10" s="93"/>
      <c r="V10" s="93">
        <v>100568202.8</v>
      </c>
      <c r="W10" s="93"/>
      <c r="X10" s="93">
        <v>825817057.63999987</v>
      </c>
      <c r="Y10" s="94"/>
      <c r="Z10" s="95">
        <f>+'All Plans Q1'!Z10+'All Plans Q2'!Z10</f>
        <v>466743135.13308311</v>
      </c>
      <c r="AA10" s="93"/>
      <c r="AB10" s="93">
        <f>+AB8</f>
        <v>261178976.92999995</v>
      </c>
      <c r="AC10" s="93"/>
      <c r="AD10" s="93">
        <f>+AD8</f>
        <v>727922112.06308305</v>
      </c>
      <c r="AE10" s="94"/>
      <c r="AF10" s="184">
        <f>+AF8</f>
        <v>1191991989.973083</v>
      </c>
      <c r="AG10" s="185">
        <f t="shared" ref="AG10:AH10" si="6">+AG8</f>
        <v>361747179.72999996</v>
      </c>
      <c r="AH10" s="186">
        <f t="shared" si="6"/>
        <v>1553739169.703083</v>
      </c>
      <c r="AI10" s="82"/>
      <c r="AJ10" s="92">
        <v>223143493.53999996</v>
      </c>
      <c r="AK10" s="93"/>
      <c r="AL10" s="93">
        <v>39463127.189999998</v>
      </c>
      <c r="AM10" s="93"/>
      <c r="AN10" s="93">
        <v>262606620.72999996</v>
      </c>
      <c r="AO10" s="94"/>
      <c r="AP10" s="93">
        <f>+'All Plans Q1'!AP10+'All Plans Q2'!AP10</f>
        <v>73206954.26000002</v>
      </c>
      <c r="AQ10" s="93"/>
      <c r="AR10" s="93">
        <f>+'All Plans Q1'!AR10+'All Plans Q2'!AR10</f>
        <v>123955444.31999999</v>
      </c>
      <c r="AS10" s="93"/>
      <c r="AT10" s="93">
        <f t="shared" si="3"/>
        <v>197162398.58000001</v>
      </c>
      <c r="AU10" s="94"/>
      <c r="AV10" s="184">
        <f>+AV8</f>
        <v>296350447.79999995</v>
      </c>
      <c r="AW10" s="185">
        <f t="shared" ref="AW10:AX10" si="7">+AW8</f>
        <v>163418571.50999999</v>
      </c>
      <c r="AX10" s="186">
        <f t="shared" si="7"/>
        <v>459769019.30999994</v>
      </c>
      <c r="AY10" s="82"/>
      <c r="AZ10" s="92">
        <v>424146718.62934244</v>
      </c>
      <c r="BA10" s="93"/>
      <c r="BB10" s="93">
        <v>57152812.440657586</v>
      </c>
      <c r="BC10" s="93"/>
      <c r="BD10" s="93">
        <v>481299531.07000005</v>
      </c>
      <c r="BE10" s="94"/>
      <c r="BF10" s="95">
        <f>+BF8</f>
        <v>297107539.0226835</v>
      </c>
      <c r="BG10" s="93"/>
      <c r="BH10" s="93">
        <f>+BH8</f>
        <v>203192820.69731647</v>
      </c>
      <c r="BI10" s="93"/>
      <c r="BJ10" s="93">
        <f>+BJ8</f>
        <v>500300359.71999997</v>
      </c>
      <c r="BK10" s="94"/>
      <c r="BL10" s="184">
        <f>+BL8</f>
        <v>721254257.65202594</v>
      </c>
      <c r="BM10" s="185">
        <f t="shared" ref="BM10:BN10" si="8">+BM8</f>
        <v>260345633.13797405</v>
      </c>
      <c r="BN10" s="186">
        <f t="shared" si="8"/>
        <v>981599890.78999996</v>
      </c>
      <c r="BO10" s="82"/>
      <c r="BP10" s="92">
        <v>272093656.48999995</v>
      </c>
      <c r="BQ10" s="93"/>
      <c r="BR10" s="93">
        <v>33728974.169999994</v>
      </c>
      <c r="BS10" s="93"/>
      <c r="BT10" s="93">
        <v>305822630.65999997</v>
      </c>
      <c r="BU10" s="94"/>
      <c r="BV10" s="95">
        <f>+BV8</f>
        <v>118946464.93999995</v>
      </c>
      <c r="BW10" s="93"/>
      <c r="BX10" s="93">
        <f>+BX8</f>
        <v>121376266.60000002</v>
      </c>
      <c r="BY10" s="93"/>
      <c r="BZ10" s="93">
        <f>+BZ8</f>
        <v>240322731.53999996</v>
      </c>
      <c r="CA10" s="94"/>
      <c r="CB10" s="184">
        <f>+CB8</f>
        <v>391040121.42999989</v>
      </c>
      <c r="CC10" s="185">
        <f t="shared" ref="CC10:CD10" si="9">+CC8</f>
        <v>155105240.77000001</v>
      </c>
      <c r="CD10" s="186">
        <f t="shared" si="9"/>
        <v>546145362.19999993</v>
      </c>
      <c r="CE10" s="82"/>
      <c r="CF10" s="92">
        <v>457416114.22965097</v>
      </c>
      <c r="CG10" s="93"/>
      <c r="CH10" s="93">
        <v>59694994.770348698</v>
      </c>
      <c r="CI10" s="93"/>
      <c r="CJ10" s="93">
        <v>517111108.99999964</v>
      </c>
      <c r="CK10" s="94"/>
      <c r="CL10" s="95">
        <f>+CL8</f>
        <v>272781620.7425499</v>
      </c>
      <c r="CM10" s="93"/>
      <c r="CN10" s="93">
        <f>+CN8</f>
        <v>163393131.2574504</v>
      </c>
      <c r="CO10" s="93"/>
      <c r="CP10" s="93">
        <f>+CP8</f>
        <v>436174752.0000003</v>
      </c>
      <c r="CQ10" s="94"/>
      <c r="CR10" s="184">
        <f>+CR8</f>
        <v>730197734.97220087</v>
      </c>
      <c r="CS10" s="185">
        <f t="shared" ref="CS10:CT10" si="10">+CS8</f>
        <v>223088126.0277991</v>
      </c>
      <c r="CT10" s="186">
        <f t="shared" si="10"/>
        <v>953285861</v>
      </c>
      <c r="CU10" s="82"/>
      <c r="CV10" s="87">
        <f t="shared" si="0"/>
        <v>2469020926.8089933</v>
      </c>
      <c r="CW10" s="85"/>
      <c r="CX10" s="85">
        <f t="shared" si="1"/>
        <v>336096507.42100632</v>
      </c>
      <c r="CY10" s="96"/>
      <c r="CZ10" s="85">
        <f t="shared" si="4"/>
        <v>2805117434.2299995</v>
      </c>
      <c r="DA10" s="97"/>
      <c r="DB10" s="95">
        <f>+DB8+DB9</f>
        <v>1431127874.4983165</v>
      </c>
      <c r="DC10" s="96"/>
      <c r="DD10" s="93">
        <f>+DD8+DD9</f>
        <v>1097040588.8747668</v>
      </c>
      <c r="DE10" s="96"/>
      <c r="DF10" s="93">
        <f>+DF8+DF9</f>
        <v>2528168463.3730831</v>
      </c>
      <c r="DG10" s="97"/>
      <c r="DH10" s="227"/>
      <c r="DI10" s="240" t="s">
        <v>74</v>
      </c>
      <c r="DJ10" s="95">
        <f>+DJ8</f>
        <v>2805117434.2299995</v>
      </c>
      <c r="DK10" s="93">
        <f>+DK8</f>
        <v>2528168463.3730831</v>
      </c>
      <c r="DL10" s="94">
        <f>+DL8</f>
        <v>5333285897.6030827</v>
      </c>
      <c r="DM10"/>
    </row>
    <row r="11" spans="1:119" s="65" customFormat="1" ht="15.6">
      <c r="A11" s="74">
        <v>2</v>
      </c>
      <c r="B11" s="74" t="s">
        <v>75</v>
      </c>
      <c r="C11" s="83"/>
      <c r="D11" s="84">
        <v>0</v>
      </c>
      <c r="E11" s="85"/>
      <c r="F11" s="85">
        <v>-4183996.1099999994</v>
      </c>
      <c r="G11" s="85"/>
      <c r="H11" s="85">
        <v>-4183996.1099999994</v>
      </c>
      <c r="I11" s="86"/>
      <c r="J11" s="87">
        <f>+'All Plans Q1'!J11+'All Plans Q2'!J11</f>
        <v>-14218564.84</v>
      </c>
      <c r="K11" s="85"/>
      <c r="L11" s="85">
        <f>+'All Plans Q1'!L11+'All Plans Q2'!L11</f>
        <v>-25885472.939999998</v>
      </c>
      <c r="M11" s="85"/>
      <c r="N11" s="85">
        <f>+J11+L11</f>
        <v>-40104037.780000001</v>
      </c>
      <c r="O11" s="86"/>
      <c r="P11" s="178">
        <f t="shared" ref="P11:P15" si="11">+D11+J11</f>
        <v>-14218564.84</v>
      </c>
      <c r="Q11" s="179">
        <f t="shared" ref="Q11:Q15" si="12">+F11+L11</f>
        <v>-30069469.049999997</v>
      </c>
      <c r="R11" s="180">
        <f t="shared" ref="R11:R15" si="13">+P11+Q11</f>
        <v>-44288033.890000001</v>
      </c>
      <c r="S11" s="80"/>
      <c r="T11" s="84">
        <v>-22247124.419999998</v>
      </c>
      <c r="U11" s="85"/>
      <c r="V11" s="85">
        <v>-8361976.1799999997</v>
      </c>
      <c r="W11" s="85"/>
      <c r="X11" s="85">
        <v>-30609100.599999998</v>
      </c>
      <c r="Y11" s="86"/>
      <c r="Z11" s="87">
        <f>+'All Plans Q1'!Z11+'All Plans Q2'!Z11</f>
        <v>-22483909.349999998</v>
      </c>
      <c r="AA11" s="85"/>
      <c r="AB11" s="85">
        <f>+'All Plans Q1'!AB11+'All Plans Q2'!AB11</f>
        <v>-58308372.82</v>
      </c>
      <c r="AC11" s="85"/>
      <c r="AD11" s="85">
        <f t="shared" si="2"/>
        <v>-80792282.170000002</v>
      </c>
      <c r="AE11" s="86"/>
      <c r="AF11" s="178">
        <f t="shared" ref="AF11:AF15" si="14">+T11+Z11</f>
        <v>-44731033.769999996</v>
      </c>
      <c r="AG11" s="179">
        <f t="shared" ref="AG11:AG15" si="15">+V11+AB11</f>
        <v>-66670349</v>
      </c>
      <c r="AH11" s="180">
        <f t="shared" ref="AH11:AH15" si="16">+AF11+AG11</f>
        <v>-111401382.77</v>
      </c>
      <c r="AI11" s="82"/>
      <c r="AJ11" s="84">
        <v>0</v>
      </c>
      <c r="AK11" s="85"/>
      <c r="AL11" s="85">
        <v>0</v>
      </c>
      <c r="AM11" s="85"/>
      <c r="AN11" s="85"/>
      <c r="AO11" s="86"/>
      <c r="AP11" s="87">
        <f>+'All Plans Q1'!AP11+'All Plans Q2'!AP11</f>
        <v>0</v>
      </c>
      <c r="AQ11" s="85"/>
      <c r="AR11" s="85">
        <f>+'All Plans Q1'!AR11+'All Plans Q2'!AR11</f>
        <v>0</v>
      </c>
      <c r="AS11" s="85"/>
      <c r="AT11" s="85">
        <f t="shared" si="3"/>
        <v>0</v>
      </c>
      <c r="AU11" s="86"/>
      <c r="AV11" s="178">
        <f t="shared" ref="AV11:AV15" si="17">+AJ11+AP11</f>
        <v>0</v>
      </c>
      <c r="AW11" s="179">
        <f t="shared" ref="AW11:AW15" si="18">+AL11+AR11</f>
        <v>0</v>
      </c>
      <c r="AX11" s="180">
        <f t="shared" ref="AX11:AX15" si="19">+AV11+AW11</f>
        <v>0</v>
      </c>
      <c r="AY11" s="82"/>
      <c r="AZ11" s="84">
        <v>0</v>
      </c>
      <c r="BA11" s="85"/>
      <c r="BB11" s="85">
        <v>0</v>
      </c>
      <c r="BC11" s="85"/>
      <c r="BD11" s="85">
        <v>0</v>
      </c>
      <c r="BE11" s="86"/>
      <c r="BF11" s="87">
        <f>+'All Plans Q1'!BF11+'All Plans Q2'!BF11</f>
        <v>0</v>
      </c>
      <c r="BG11" s="85"/>
      <c r="BH11" s="85">
        <f>+'All Plans Q1'!BH11+'All Plans Q2'!BH11</f>
        <v>0</v>
      </c>
      <c r="BI11" s="85"/>
      <c r="BJ11" s="85">
        <f t="shared" ref="BJ11:BJ15" si="20">+BF11+BH11</f>
        <v>0</v>
      </c>
      <c r="BK11" s="86"/>
      <c r="BL11" s="178">
        <f t="shared" ref="BL11:BL15" si="21">+AZ11+BF11</f>
        <v>0</v>
      </c>
      <c r="BM11" s="179">
        <f t="shared" ref="BM11:BM15" si="22">+BB11+BH11</f>
        <v>0</v>
      </c>
      <c r="BN11" s="180">
        <f t="shared" ref="BN11:BN15" si="23">+BL11+BM11</f>
        <v>0</v>
      </c>
      <c r="BO11" s="82"/>
      <c r="BP11" s="84">
        <v>2.3283064365386963E-10</v>
      </c>
      <c r="BQ11" s="85"/>
      <c r="BR11" s="85">
        <v>-1446590.9899999995</v>
      </c>
      <c r="BS11" s="85"/>
      <c r="BT11" s="85">
        <v>-1446590.9899999993</v>
      </c>
      <c r="BU11" s="86"/>
      <c r="BV11" s="87">
        <f>+'All Plans Q1'!BV11+'All Plans Q2'!BV11</f>
        <v>6368294.0400000028</v>
      </c>
      <c r="BW11" s="85"/>
      <c r="BX11" s="85">
        <f>+'All Plans Q1'!BX11+'All Plans Q2'!BX11</f>
        <v>-15746212.919999983</v>
      </c>
      <c r="BY11" s="85"/>
      <c r="BZ11" s="85">
        <f t="shared" ref="BZ11:BZ15" si="24">+BV11+BX11</f>
        <v>-9377918.8799999803</v>
      </c>
      <c r="CA11" s="86"/>
      <c r="CB11" s="178">
        <f t="shared" ref="CB11:CB15" si="25">+BP11+BV11</f>
        <v>6368294.0400000028</v>
      </c>
      <c r="CC11" s="179">
        <f t="shared" ref="CC11:CC15" si="26">+BR11+BX11</f>
        <v>-17192803.909999982</v>
      </c>
      <c r="CD11" s="180">
        <f t="shared" ref="CD11:CD15" si="27">+CB11+CC11</f>
        <v>-10824509.869999979</v>
      </c>
      <c r="CE11" s="82"/>
      <c r="CF11" s="84">
        <v>0</v>
      </c>
      <c r="CG11" s="85"/>
      <c r="CH11" s="85">
        <v>0</v>
      </c>
      <c r="CI11" s="85"/>
      <c r="CJ11" s="85">
        <v>0</v>
      </c>
      <c r="CK11" s="86"/>
      <c r="CL11" s="87">
        <f>+'All Plans Q1'!CL11+'All Plans Q2'!CL11</f>
        <v>0</v>
      </c>
      <c r="CM11" s="85"/>
      <c r="CN11" s="85">
        <f>+'All Plans Q1'!CN11+'All Plans Q2'!CN11</f>
        <v>0</v>
      </c>
      <c r="CO11" s="85"/>
      <c r="CP11" s="85">
        <f t="shared" ref="CP11:CP15" si="28">+CL11+CN11</f>
        <v>0</v>
      </c>
      <c r="CQ11" s="86"/>
      <c r="CR11" s="178">
        <f t="shared" ref="CR11:CR15" si="29">+CF11+CL11</f>
        <v>0</v>
      </c>
      <c r="CS11" s="179">
        <f t="shared" ref="CS11:CS15" si="30">+CH11+CN11</f>
        <v>0</v>
      </c>
      <c r="CT11" s="180">
        <f t="shared" ref="CT11:CT15" si="31">+CR11+CS11</f>
        <v>0</v>
      </c>
      <c r="CU11" s="82"/>
      <c r="CV11" s="87">
        <f t="shared" si="0"/>
        <v>-22247124.419999998</v>
      </c>
      <c r="CW11" s="85"/>
      <c r="CX11" s="85">
        <f t="shared" si="1"/>
        <v>-13992563.279999999</v>
      </c>
      <c r="CY11" s="88"/>
      <c r="CZ11" s="85">
        <f t="shared" si="4"/>
        <v>-36239687.699999996</v>
      </c>
      <c r="DA11" s="89"/>
      <c r="DB11" s="87">
        <f t="shared" ref="DB11:DB15" si="32">+J11+Z11+AP11+BF11+BV11+CL11</f>
        <v>-30334180.149999995</v>
      </c>
      <c r="DC11" s="88"/>
      <c r="DD11" s="85">
        <f t="shared" ref="DD11:DD15" si="33">+L11+AB11+AR11+BH11+BX11+CN11</f>
        <v>-99940058.679999977</v>
      </c>
      <c r="DE11" s="88"/>
      <c r="DF11" s="85">
        <f t="shared" ref="DF11:DF15" si="34">+DB11+DD11</f>
        <v>-130274238.82999997</v>
      </c>
      <c r="DG11" s="89"/>
      <c r="DH11" s="226"/>
      <c r="DI11" s="239" t="s">
        <v>75</v>
      </c>
      <c r="DJ11" s="87">
        <f t="shared" ref="DJ11:DJ15" si="35">+CZ11</f>
        <v>-36239687.699999996</v>
      </c>
      <c r="DK11" s="85">
        <f t="shared" ref="DK11:DK15" si="36">+DF11</f>
        <v>-130274238.82999997</v>
      </c>
      <c r="DL11" s="86">
        <f t="shared" ref="DL11:DL15" si="37">+DJ11+DK11</f>
        <v>-166513926.52999997</v>
      </c>
      <c r="DM11"/>
    </row>
    <row r="12" spans="1:119" s="65" customFormat="1" ht="15.6">
      <c r="A12" s="74">
        <v>3</v>
      </c>
      <c r="B12" s="74" t="s">
        <v>76</v>
      </c>
      <c r="C12" s="83"/>
      <c r="D12" s="84">
        <v>0</v>
      </c>
      <c r="E12" s="85"/>
      <c r="F12" s="85">
        <v>0</v>
      </c>
      <c r="G12" s="85"/>
      <c r="H12" s="85">
        <v>0</v>
      </c>
      <c r="I12" s="86"/>
      <c r="J12" s="87">
        <f>+'All Plans Q1'!J12+'All Plans Q2'!J12</f>
        <v>0</v>
      </c>
      <c r="K12" s="85"/>
      <c r="L12" s="85">
        <f>+'All Plans Q1'!L12+'All Plans Q2'!L12</f>
        <v>0</v>
      </c>
      <c r="M12" s="85"/>
      <c r="N12" s="85">
        <f t="shared" ref="N12:N15" si="38">+J12+L12</f>
        <v>0</v>
      </c>
      <c r="O12" s="86"/>
      <c r="P12" s="178">
        <f t="shared" si="11"/>
        <v>0</v>
      </c>
      <c r="Q12" s="179">
        <f t="shared" si="12"/>
        <v>0</v>
      </c>
      <c r="R12" s="180">
        <f t="shared" si="13"/>
        <v>0</v>
      </c>
      <c r="S12" s="80"/>
      <c r="T12" s="84">
        <v>0</v>
      </c>
      <c r="U12" s="85"/>
      <c r="V12" s="85">
        <v>0</v>
      </c>
      <c r="W12" s="85"/>
      <c r="X12" s="85">
        <v>0</v>
      </c>
      <c r="Y12" s="86"/>
      <c r="Z12" s="87">
        <f>+'All Plans Q1'!Z12+'All Plans Q2'!Z12</f>
        <v>0</v>
      </c>
      <c r="AA12" s="85"/>
      <c r="AB12" s="85">
        <f>+'All Plans Q1'!AB12+'All Plans Q2'!AB12</f>
        <v>0</v>
      </c>
      <c r="AC12" s="85"/>
      <c r="AD12" s="85">
        <f t="shared" si="2"/>
        <v>0</v>
      </c>
      <c r="AE12" s="86"/>
      <c r="AF12" s="178">
        <f t="shared" si="14"/>
        <v>0</v>
      </c>
      <c r="AG12" s="179">
        <f t="shared" si="15"/>
        <v>0</v>
      </c>
      <c r="AH12" s="180">
        <f t="shared" si="16"/>
        <v>0</v>
      </c>
      <c r="AI12" s="82"/>
      <c r="AJ12" s="84">
        <v>0</v>
      </c>
      <c r="AK12" s="85"/>
      <c r="AL12" s="85">
        <v>0</v>
      </c>
      <c r="AM12" s="85"/>
      <c r="AN12" s="85"/>
      <c r="AO12" s="86"/>
      <c r="AP12" s="87">
        <f>+'All Plans Q1'!AP12+'All Plans Q2'!AP12</f>
        <v>0</v>
      </c>
      <c r="AQ12" s="85"/>
      <c r="AR12" s="85">
        <f>+'All Plans Q1'!AR12+'All Plans Q2'!AR12</f>
        <v>0</v>
      </c>
      <c r="AS12" s="85"/>
      <c r="AT12" s="85">
        <f t="shared" si="3"/>
        <v>0</v>
      </c>
      <c r="AU12" s="86"/>
      <c r="AV12" s="178">
        <f t="shared" si="17"/>
        <v>0</v>
      </c>
      <c r="AW12" s="179">
        <f t="shared" si="18"/>
        <v>0</v>
      </c>
      <c r="AX12" s="180">
        <f t="shared" si="19"/>
        <v>0</v>
      </c>
      <c r="AY12" s="82"/>
      <c r="AZ12" s="84">
        <v>0</v>
      </c>
      <c r="BA12" s="85"/>
      <c r="BB12" s="85">
        <v>0</v>
      </c>
      <c r="BC12" s="85"/>
      <c r="BD12" s="85">
        <v>0</v>
      </c>
      <c r="BE12" s="86"/>
      <c r="BF12" s="87">
        <f>+'All Plans Q1'!BF12+'All Plans Q2'!BF12</f>
        <v>0</v>
      </c>
      <c r="BG12" s="85"/>
      <c r="BH12" s="85">
        <f>+'All Plans Q1'!BH12+'All Plans Q2'!BH12</f>
        <v>0</v>
      </c>
      <c r="BI12" s="85"/>
      <c r="BJ12" s="85">
        <f t="shared" si="20"/>
        <v>0</v>
      </c>
      <c r="BK12" s="86"/>
      <c r="BL12" s="178">
        <f t="shared" si="21"/>
        <v>0</v>
      </c>
      <c r="BM12" s="179">
        <f t="shared" si="22"/>
        <v>0</v>
      </c>
      <c r="BN12" s="180">
        <f t="shared" si="23"/>
        <v>0</v>
      </c>
      <c r="BO12" s="82"/>
      <c r="BP12" s="84">
        <v>0</v>
      </c>
      <c r="BQ12" s="85"/>
      <c r="BR12" s="85">
        <v>0</v>
      </c>
      <c r="BS12" s="85"/>
      <c r="BT12" s="85">
        <v>0</v>
      </c>
      <c r="BU12" s="86"/>
      <c r="BV12" s="87">
        <f>+'All Plans Q1'!BV12+'All Plans Q2'!BV12</f>
        <v>0</v>
      </c>
      <c r="BW12" s="85"/>
      <c r="BX12" s="85">
        <f>+'All Plans Q1'!BX12+'All Plans Q2'!BX12</f>
        <v>0</v>
      </c>
      <c r="BY12" s="85"/>
      <c r="BZ12" s="85">
        <f t="shared" si="24"/>
        <v>0</v>
      </c>
      <c r="CA12" s="86"/>
      <c r="CB12" s="178">
        <f t="shared" si="25"/>
        <v>0</v>
      </c>
      <c r="CC12" s="179">
        <f t="shared" si="26"/>
        <v>0</v>
      </c>
      <c r="CD12" s="180">
        <f t="shared" si="27"/>
        <v>0</v>
      </c>
      <c r="CE12" s="82"/>
      <c r="CF12" s="84">
        <v>0</v>
      </c>
      <c r="CG12" s="85"/>
      <c r="CH12" s="85">
        <v>0</v>
      </c>
      <c r="CI12" s="85"/>
      <c r="CJ12" s="85">
        <v>0</v>
      </c>
      <c r="CK12" s="86"/>
      <c r="CL12" s="87">
        <f>+'All Plans Q1'!CL12+'All Plans Q2'!CL12</f>
        <v>0</v>
      </c>
      <c r="CM12" s="85"/>
      <c r="CN12" s="85">
        <f>+'All Plans Q1'!CN12+'All Plans Q2'!CN12</f>
        <v>0</v>
      </c>
      <c r="CO12" s="85"/>
      <c r="CP12" s="85">
        <f t="shared" si="28"/>
        <v>0</v>
      </c>
      <c r="CQ12" s="86"/>
      <c r="CR12" s="178">
        <f t="shared" si="29"/>
        <v>0</v>
      </c>
      <c r="CS12" s="179">
        <f t="shared" si="30"/>
        <v>0</v>
      </c>
      <c r="CT12" s="180">
        <f t="shared" si="31"/>
        <v>0</v>
      </c>
      <c r="CU12" s="82"/>
      <c r="CV12" s="87">
        <f t="shared" si="0"/>
        <v>0</v>
      </c>
      <c r="CW12" s="85"/>
      <c r="CX12" s="85">
        <f t="shared" si="1"/>
        <v>0</v>
      </c>
      <c r="CY12" s="88"/>
      <c r="CZ12" s="85">
        <f t="shared" si="4"/>
        <v>0</v>
      </c>
      <c r="DA12" s="89"/>
      <c r="DB12" s="87">
        <f t="shared" si="32"/>
        <v>0</v>
      </c>
      <c r="DC12" s="88"/>
      <c r="DD12" s="85">
        <f t="shared" si="33"/>
        <v>0</v>
      </c>
      <c r="DE12" s="88"/>
      <c r="DF12" s="85">
        <f t="shared" si="34"/>
        <v>0</v>
      </c>
      <c r="DG12" s="89"/>
      <c r="DH12" s="226"/>
      <c r="DI12" s="239" t="s">
        <v>76</v>
      </c>
      <c r="DJ12" s="87">
        <f t="shared" si="35"/>
        <v>0</v>
      </c>
      <c r="DK12" s="85">
        <f t="shared" si="36"/>
        <v>0</v>
      </c>
      <c r="DL12" s="86">
        <f t="shared" si="37"/>
        <v>0</v>
      </c>
      <c r="DM12"/>
    </row>
    <row r="13" spans="1:119" s="65" customFormat="1" ht="15.6">
      <c r="A13" s="74">
        <v>4</v>
      </c>
      <c r="B13" s="74" t="s">
        <v>77</v>
      </c>
      <c r="C13" s="83"/>
      <c r="D13" s="84">
        <v>0</v>
      </c>
      <c r="E13" s="85"/>
      <c r="F13" s="85">
        <v>0</v>
      </c>
      <c r="G13" s="85"/>
      <c r="H13" s="85">
        <v>0</v>
      </c>
      <c r="I13" s="86"/>
      <c r="J13" s="87">
        <f>+'All Plans Q1'!J13+'All Plans Q2'!J13</f>
        <v>0</v>
      </c>
      <c r="K13" s="85"/>
      <c r="L13" s="85">
        <f>+'All Plans Q1'!L13+'All Plans Q2'!L13</f>
        <v>0</v>
      </c>
      <c r="M13" s="85"/>
      <c r="N13" s="85">
        <f t="shared" si="38"/>
        <v>0</v>
      </c>
      <c r="O13" s="86"/>
      <c r="P13" s="178">
        <f t="shared" si="11"/>
        <v>0</v>
      </c>
      <c r="Q13" s="179">
        <f t="shared" si="12"/>
        <v>0</v>
      </c>
      <c r="R13" s="180">
        <f t="shared" si="13"/>
        <v>0</v>
      </c>
      <c r="S13" s="80"/>
      <c r="T13" s="84">
        <v>0</v>
      </c>
      <c r="U13" s="85"/>
      <c r="V13" s="85">
        <v>0</v>
      </c>
      <c r="W13" s="85"/>
      <c r="X13" s="85">
        <v>0</v>
      </c>
      <c r="Y13" s="86"/>
      <c r="Z13" s="87">
        <f>+'All Plans Q1'!Z13+'All Plans Q2'!Z13</f>
        <v>0</v>
      </c>
      <c r="AA13" s="85"/>
      <c r="AB13" s="85">
        <f>+'All Plans Q1'!AB13+'All Plans Q2'!AB13</f>
        <v>0</v>
      </c>
      <c r="AC13" s="85"/>
      <c r="AD13" s="85">
        <f t="shared" si="2"/>
        <v>0</v>
      </c>
      <c r="AE13" s="86"/>
      <c r="AF13" s="178">
        <f t="shared" si="14"/>
        <v>0</v>
      </c>
      <c r="AG13" s="179">
        <f t="shared" si="15"/>
        <v>0</v>
      </c>
      <c r="AH13" s="180">
        <f t="shared" si="16"/>
        <v>0</v>
      </c>
      <c r="AI13" s="82"/>
      <c r="AJ13" s="84">
        <v>0</v>
      </c>
      <c r="AK13" s="85"/>
      <c r="AL13" s="85">
        <v>0</v>
      </c>
      <c r="AM13" s="85"/>
      <c r="AN13" s="85"/>
      <c r="AO13" s="86"/>
      <c r="AP13" s="87">
        <f>+'All Plans Q1'!AP13+'All Plans Q2'!AP13</f>
        <v>0</v>
      </c>
      <c r="AQ13" s="85"/>
      <c r="AR13" s="85">
        <f>+'All Plans Q1'!AR13+'All Plans Q2'!AR13</f>
        <v>0</v>
      </c>
      <c r="AS13" s="85"/>
      <c r="AT13" s="85">
        <f t="shared" si="3"/>
        <v>0</v>
      </c>
      <c r="AU13" s="86"/>
      <c r="AV13" s="178">
        <f t="shared" si="17"/>
        <v>0</v>
      </c>
      <c r="AW13" s="179">
        <f t="shared" si="18"/>
        <v>0</v>
      </c>
      <c r="AX13" s="180">
        <f t="shared" si="19"/>
        <v>0</v>
      </c>
      <c r="AY13" s="82"/>
      <c r="AZ13" s="84">
        <v>0</v>
      </c>
      <c r="BA13" s="85"/>
      <c r="BB13" s="85">
        <v>0</v>
      </c>
      <c r="BC13" s="85"/>
      <c r="BD13" s="85">
        <v>0</v>
      </c>
      <c r="BE13" s="86"/>
      <c r="BF13" s="87">
        <f>+'All Plans Q1'!BF13+'All Plans Q2'!BF13</f>
        <v>0</v>
      </c>
      <c r="BG13" s="85"/>
      <c r="BH13" s="85">
        <f>+'All Plans Q1'!BH13+'All Plans Q2'!BH13</f>
        <v>0</v>
      </c>
      <c r="BI13" s="85"/>
      <c r="BJ13" s="85">
        <f t="shared" si="20"/>
        <v>0</v>
      </c>
      <c r="BK13" s="86"/>
      <c r="BL13" s="178">
        <f t="shared" si="21"/>
        <v>0</v>
      </c>
      <c r="BM13" s="179">
        <f t="shared" si="22"/>
        <v>0</v>
      </c>
      <c r="BN13" s="180">
        <f t="shared" si="23"/>
        <v>0</v>
      </c>
      <c r="BO13" s="82"/>
      <c r="BP13" s="84">
        <v>0</v>
      </c>
      <c r="BQ13" s="85"/>
      <c r="BR13" s="85">
        <v>0</v>
      </c>
      <c r="BS13" s="85"/>
      <c r="BT13" s="85">
        <v>0</v>
      </c>
      <c r="BU13" s="86"/>
      <c r="BV13" s="87">
        <f>+'All Plans Q1'!BV13+'All Plans Q2'!BV13</f>
        <v>0</v>
      </c>
      <c r="BW13" s="85"/>
      <c r="BX13" s="85">
        <f>+'All Plans Q1'!BX13+'All Plans Q2'!BX13</f>
        <v>0</v>
      </c>
      <c r="BY13" s="85"/>
      <c r="BZ13" s="85">
        <f t="shared" si="24"/>
        <v>0</v>
      </c>
      <c r="CA13" s="86"/>
      <c r="CB13" s="178">
        <f t="shared" si="25"/>
        <v>0</v>
      </c>
      <c r="CC13" s="179">
        <f t="shared" si="26"/>
        <v>0</v>
      </c>
      <c r="CD13" s="180">
        <f t="shared" si="27"/>
        <v>0</v>
      </c>
      <c r="CE13" s="82"/>
      <c r="CF13" s="84">
        <v>0</v>
      </c>
      <c r="CG13" s="85"/>
      <c r="CH13" s="85">
        <v>0</v>
      </c>
      <c r="CI13" s="85"/>
      <c r="CJ13" s="85">
        <v>0</v>
      </c>
      <c r="CK13" s="86"/>
      <c r="CL13" s="87">
        <f>+'All Plans Q1'!CL13+'All Plans Q2'!CL13</f>
        <v>0</v>
      </c>
      <c r="CM13" s="85"/>
      <c r="CN13" s="85">
        <f>+'All Plans Q1'!CN13+'All Plans Q2'!CN13</f>
        <v>0</v>
      </c>
      <c r="CO13" s="85"/>
      <c r="CP13" s="85">
        <f t="shared" si="28"/>
        <v>0</v>
      </c>
      <c r="CQ13" s="86"/>
      <c r="CR13" s="178">
        <f t="shared" si="29"/>
        <v>0</v>
      </c>
      <c r="CS13" s="179">
        <f t="shared" si="30"/>
        <v>0</v>
      </c>
      <c r="CT13" s="180">
        <f t="shared" si="31"/>
        <v>0</v>
      </c>
      <c r="CU13" s="82"/>
      <c r="CV13" s="87">
        <f t="shared" si="0"/>
        <v>0</v>
      </c>
      <c r="CW13" s="85"/>
      <c r="CX13" s="85">
        <f t="shared" si="1"/>
        <v>0</v>
      </c>
      <c r="CY13" s="88"/>
      <c r="CZ13" s="85">
        <f t="shared" si="4"/>
        <v>0</v>
      </c>
      <c r="DA13" s="89"/>
      <c r="DB13" s="87">
        <f t="shared" si="32"/>
        <v>0</v>
      </c>
      <c r="DC13" s="88"/>
      <c r="DD13" s="85">
        <f t="shared" si="33"/>
        <v>0</v>
      </c>
      <c r="DE13" s="88"/>
      <c r="DF13" s="85">
        <f t="shared" si="34"/>
        <v>0</v>
      </c>
      <c r="DG13" s="89"/>
      <c r="DH13" s="226"/>
      <c r="DI13" s="239" t="s">
        <v>77</v>
      </c>
      <c r="DJ13" s="87">
        <f t="shared" si="35"/>
        <v>0</v>
      </c>
      <c r="DK13" s="85">
        <f t="shared" si="36"/>
        <v>0</v>
      </c>
      <c r="DL13" s="86">
        <f t="shared" si="37"/>
        <v>0</v>
      </c>
      <c r="DM13"/>
    </row>
    <row r="14" spans="1:119" s="65" customFormat="1" ht="15.6">
      <c r="A14" s="74">
        <v>5</v>
      </c>
      <c r="B14" s="74" t="s">
        <v>78</v>
      </c>
      <c r="C14" s="83"/>
      <c r="D14" s="84">
        <v>0</v>
      </c>
      <c r="E14" s="85"/>
      <c r="F14" s="85">
        <v>0</v>
      </c>
      <c r="G14" s="85"/>
      <c r="H14" s="85">
        <v>0</v>
      </c>
      <c r="I14" s="86"/>
      <c r="J14" s="87">
        <f>+'All Plans Q1'!J14+'All Plans Q2'!J14</f>
        <v>0</v>
      </c>
      <c r="K14" s="85"/>
      <c r="L14" s="85">
        <f>+'All Plans Q1'!L14+'All Plans Q2'!L14</f>
        <v>0</v>
      </c>
      <c r="M14" s="85"/>
      <c r="N14" s="85">
        <f t="shared" si="38"/>
        <v>0</v>
      </c>
      <c r="O14" s="86"/>
      <c r="P14" s="178">
        <f t="shared" si="11"/>
        <v>0</v>
      </c>
      <c r="Q14" s="179">
        <f t="shared" si="12"/>
        <v>0</v>
      </c>
      <c r="R14" s="180">
        <f t="shared" si="13"/>
        <v>0</v>
      </c>
      <c r="S14" s="80"/>
      <c r="T14" s="84">
        <v>0</v>
      </c>
      <c r="U14" s="85"/>
      <c r="V14" s="85">
        <v>0</v>
      </c>
      <c r="W14" s="85"/>
      <c r="X14" s="85">
        <v>0</v>
      </c>
      <c r="Y14" s="86"/>
      <c r="Z14" s="87">
        <f>+'All Plans Q1'!Z14+'All Plans Q2'!Z14</f>
        <v>0</v>
      </c>
      <c r="AA14" s="85"/>
      <c r="AB14" s="85">
        <f>+'All Plans Q1'!AB14+'All Plans Q2'!AB14</f>
        <v>0</v>
      </c>
      <c r="AC14" s="85"/>
      <c r="AD14" s="85">
        <f t="shared" si="2"/>
        <v>0</v>
      </c>
      <c r="AE14" s="86"/>
      <c r="AF14" s="178">
        <f t="shared" si="14"/>
        <v>0</v>
      </c>
      <c r="AG14" s="179">
        <f t="shared" si="15"/>
        <v>0</v>
      </c>
      <c r="AH14" s="180">
        <f t="shared" si="16"/>
        <v>0</v>
      </c>
      <c r="AI14" s="82"/>
      <c r="AJ14" s="84">
        <v>18584331.922002517</v>
      </c>
      <c r="AK14" s="85"/>
      <c r="AL14" s="85">
        <v>1681779.3379974831</v>
      </c>
      <c r="AM14" s="85"/>
      <c r="AN14" s="85">
        <v>20266111.259999998</v>
      </c>
      <c r="AO14" s="86"/>
      <c r="AP14" s="87">
        <f>+'All Plans Q1'!AP14+'All Plans Q2'!AP14</f>
        <v>6876822.0273893103</v>
      </c>
      <c r="AQ14" s="85"/>
      <c r="AR14" s="85">
        <f>+'All Plans Q1'!AR14+'All Plans Q2'!AR14</f>
        <v>-3268700.4973893105</v>
      </c>
      <c r="AS14" s="85"/>
      <c r="AT14" s="85">
        <f t="shared" si="3"/>
        <v>3608121.53</v>
      </c>
      <c r="AU14" s="86"/>
      <c r="AV14" s="178">
        <f t="shared" si="17"/>
        <v>25461153.949391827</v>
      </c>
      <c r="AW14" s="179">
        <f t="shared" si="18"/>
        <v>-1586921.1593918274</v>
      </c>
      <c r="AX14" s="180">
        <f t="shared" si="19"/>
        <v>23874232.789999999</v>
      </c>
      <c r="AY14" s="82"/>
      <c r="AZ14" s="84">
        <v>0</v>
      </c>
      <c r="BA14" s="85"/>
      <c r="BB14" s="85">
        <v>0</v>
      </c>
      <c r="BC14" s="85"/>
      <c r="BD14" s="85">
        <v>0</v>
      </c>
      <c r="BE14" s="86"/>
      <c r="BF14" s="87">
        <f>+'All Plans Q1'!BF14+'All Plans Q2'!BF14</f>
        <v>0</v>
      </c>
      <c r="BG14" s="85"/>
      <c r="BH14" s="85">
        <f>+'All Plans Q1'!BH14+'All Plans Q2'!BH14</f>
        <v>0</v>
      </c>
      <c r="BI14" s="85"/>
      <c r="BJ14" s="85">
        <f t="shared" si="20"/>
        <v>0</v>
      </c>
      <c r="BK14" s="86"/>
      <c r="BL14" s="178">
        <f t="shared" si="21"/>
        <v>0</v>
      </c>
      <c r="BM14" s="179">
        <f t="shared" si="22"/>
        <v>0</v>
      </c>
      <c r="BN14" s="180">
        <f t="shared" si="23"/>
        <v>0</v>
      </c>
      <c r="BO14" s="82"/>
      <c r="BP14" s="84">
        <v>50.309999999999995</v>
      </c>
      <c r="BQ14" s="85"/>
      <c r="BR14" s="85">
        <v>0</v>
      </c>
      <c r="BS14" s="85"/>
      <c r="BT14" s="85">
        <v>50.309999999999995</v>
      </c>
      <c r="BU14" s="86"/>
      <c r="BV14" s="87">
        <f>+'All Plans Q1'!BV14+'All Plans Q2'!BV14</f>
        <v>0</v>
      </c>
      <c r="BW14" s="85"/>
      <c r="BX14" s="85">
        <f>+'All Plans Q1'!BX14+'All Plans Q2'!BX14</f>
        <v>0</v>
      </c>
      <c r="BY14" s="85"/>
      <c r="BZ14" s="85">
        <f t="shared" si="24"/>
        <v>0</v>
      </c>
      <c r="CA14" s="86"/>
      <c r="CB14" s="178">
        <f t="shared" si="25"/>
        <v>50.309999999999995</v>
      </c>
      <c r="CC14" s="179">
        <f t="shared" si="26"/>
        <v>0</v>
      </c>
      <c r="CD14" s="180">
        <f t="shared" si="27"/>
        <v>50.309999999999995</v>
      </c>
      <c r="CE14" s="82"/>
      <c r="CF14" s="84">
        <v>0</v>
      </c>
      <c r="CG14" s="85"/>
      <c r="CH14" s="85">
        <v>0</v>
      </c>
      <c r="CI14" s="85"/>
      <c r="CJ14" s="85">
        <v>0</v>
      </c>
      <c r="CK14" s="86"/>
      <c r="CL14" s="87">
        <f>+'All Plans Q1'!CL14+'All Plans Q2'!CL14</f>
        <v>0</v>
      </c>
      <c r="CM14" s="85"/>
      <c r="CN14" s="85">
        <f>+'All Plans Q1'!CN14+'All Plans Q2'!CN14</f>
        <v>0</v>
      </c>
      <c r="CO14" s="85"/>
      <c r="CP14" s="85">
        <f t="shared" si="28"/>
        <v>0</v>
      </c>
      <c r="CQ14" s="86"/>
      <c r="CR14" s="178">
        <f t="shared" si="29"/>
        <v>0</v>
      </c>
      <c r="CS14" s="179">
        <f t="shared" si="30"/>
        <v>0</v>
      </c>
      <c r="CT14" s="180">
        <f t="shared" si="31"/>
        <v>0</v>
      </c>
      <c r="CU14" s="82"/>
      <c r="CV14" s="87">
        <f t="shared" si="0"/>
        <v>18584382.232002515</v>
      </c>
      <c r="CW14" s="85"/>
      <c r="CX14" s="85">
        <f t="shared" si="1"/>
        <v>1681779.3379974831</v>
      </c>
      <c r="CY14" s="88"/>
      <c r="CZ14" s="85">
        <f t="shared" si="4"/>
        <v>20266161.57</v>
      </c>
      <c r="DA14" s="89"/>
      <c r="DB14" s="87">
        <f t="shared" si="32"/>
        <v>6876822.0273893103</v>
      </c>
      <c r="DC14" s="88"/>
      <c r="DD14" s="85">
        <f t="shared" si="33"/>
        <v>-3268700.4973893105</v>
      </c>
      <c r="DE14" s="88"/>
      <c r="DF14" s="85">
        <f t="shared" si="34"/>
        <v>3608121.53</v>
      </c>
      <c r="DG14" s="89"/>
      <c r="DH14" s="226"/>
      <c r="DI14" s="239" t="s">
        <v>78</v>
      </c>
      <c r="DJ14" s="87">
        <f t="shared" si="35"/>
        <v>20266161.57</v>
      </c>
      <c r="DK14" s="85">
        <f t="shared" si="36"/>
        <v>3608121.53</v>
      </c>
      <c r="DL14" s="86">
        <f t="shared" si="37"/>
        <v>23874283.100000001</v>
      </c>
      <c r="DM14"/>
    </row>
    <row r="15" spans="1:119" s="65" customFormat="1" ht="15.6">
      <c r="A15" s="74">
        <v>6</v>
      </c>
      <c r="B15" s="74" t="s">
        <v>79</v>
      </c>
      <c r="C15" s="83"/>
      <c r="D15" s="84">
        <v>0</v>
      </c>
      <c r="E15" s="85"/>
      <c r="F15" s="85">
        <v>0</v>
      </c>
      <c r="G15" s="85"/>
      <c r="H15" s="85">
        <v>0</v>
      </c>
      <c r="I15" s="86"/>
      <c r="J15" s="87">
        <f>+'All Plans Q1'!J15+'All Plans Q2'!J15</f>
        <v>0</v>
      </c>
      <c r="K15" s="85"/>
      <c r="L15" s="85">
        <f>+'All Plans Q1'!L15+'All Plans Q2'!L15</f>
        <v>0</v>
      </c>
      <c r="M15" s="85"/>
      <c r="N15" s="85">
        <f t="shared" si="38"/>
        <v>0</v>
      </c>
      <c r="O15" s="86"/>
      <c r="P15" s="178">
        <f t="shared" si="11"/>
        <v>0</v>
      </c>
      <c r="Q15" s="179">
        <f t="shared" si="12"/>
        <v>0</v>
      </c>
      <c r="R15" s="180">
        <f t="shared" si="13"/>
        <v>0</v>
      </c>
      <c r="S15" s="80"/>
      <c r="T15" s="84">
        <v>0</v>
      </c>
      <c r="U15" s="85"/>
      <c r="V15" s="85">
        <v>0</v>
      </c>
      <c r="W15" s="85"/>
      <c r="X15" s="85">
        <v>0</v>
      </c>
      <c r="Y15" s="86"/>
      <c r="Z15" s="87">
        <f>+'All Plans Q1'!Z15+'All Plans Q2'!Z15</f>
        <v>0</v>
      </c>
      <c r="AA15" s="85"/>
      <c r="AB15" s="85">
        <f>+'All Plans Q1'!AB15+'All Plans Q2'!AB15</f>
        <v>0</v>
      </c>
      <c r="AC15" s="85"/>
      <c r="AD15" s="85">
        <f t="shared" si="2"/>
        <v>0</v>
      </c>
      <c r="AE15" s="86"/>
      <c r="AF15" s="178">
        <f t="shared" si="14"/>
        <v>0</v>
      </c>
      <c r="AG15" s="179">
        <f t="shared" si="15"/>
        <v>0</v>
      </c>
      <c r="AH15" s="180">
        <f t="shared" si="16"/>
        <v>0</v>
      </c>
      <c r="AI15" s="82"/>
      <c r="AJ15" s="84">
        <v>0</v>
      </c>
      <c r="AK15" s="85"/>
      <c r="AL15" s="85">
        <v>0</v>
      </c>
      <c r="AM15" s="85"/>
      <c r="AN15" s="85"/>
      <c r="AO15" s="86"/>
      <c r="AP15" s="87">
        <f>+'All Plans Q1'!AP15+'All Plans Q2'!AP15</f>
        <v>0</v>
      </c>
      <c r="AQ15" s="85"/>
      <c r="AR15" s="85">
        <f>+'All Plans Q1'!AR15+'All Plans Q2'!AR15</f>
        <v>0</v>
      </c>
      <c r="AS15" s="85"/>
      <c r="AT15" s="85">
        <f t="shared" si="3"/>
        <v>0</v>
      </c>
      <c r="AU15" s="86"/>
      <c r="AV15" s="178">
        <f t="shared" si="17"/>
        <v>0</v>
      </c>
      <c r="AW15" s="179">
        <f t="shared" si="18"/>
        <v>0</v>
      </c>
      <c r="AX15" s="180">
        <f t="shared" si="19"/>
        <v>0</v>
      </c>
      <c r="AY15" s="82"/>
      <c r="AZ15" s="84">
        <v>0</v>
      </c>
      <c r="BA15" s="85"/>
      <c r="BB15" s="85">
        <v>0</v>
      </c>
      <c r="BC15" s="85"/>
      <c r="BD15" s="85">
        <v>0</v>
      </c>
      <c r="BE15" s="86"/>
      <c r="BF15" s="87">
        <f>+'All Plans Q1'!BF15+'All Plans Q2'!BF15</f>
        <v>0</v>
      </c>
      <c r="BG15" s="85"/>
      <c r="BH15" s="85">
        <f>+'All Plans Q1'!BH15+'All Plans Q2'!BH15</f>
        <v>0</v>
      </c>
      <c r="BI15" s="85"/>
      <c r="BJ15" s="85">
        <f t="shared" si="20"/>
        <v>0</v>
      </c>
      <c r="BK15" s="86"/>
      <c r="BL15" s="178">
        <f t="shared" si="21"/>
        <v>0</v>
      </c>
      <c r="BM15" s="179">
        <f t="shared" si="22"/>
        <v>0</v>
      </c>
      <c r="BN15" s="180">
        <f t="shared" si="23"/>
        <v>0</v>
      </c>
      <c r="BO15" s="82"/>
      <c r="BP15" s="84">
        <v>0</v>
      </c>
      <c r="BQ15" s="85"/>
      <c r="BR15" s="85">
        <v>0</v>
      </c>
      <c r="BS15" s="85"/>
      <c r="BT15" s="85">
        <v>0</v>
      </c>
      <c r="BU15" s="86"/>
      <c r="BV15" s="87">
        <f>+'All Plans Q1'!BV15+'All Plans Q2'!BV15</f>
        <v>0</v>
      </c>
      <c r="BW15" s="85"/>
      <c r="BX15" s="85">
        <f>+'All Plans Q1'!BX15+'All Plans Q2'!BX15</f>
        <v>0</v>
      </c>
      <c r="BY15" s="85"/>
      <c r="BZ15" s="85">
        <f t="shared" si="24"/>
        <v>0</v>
      </c>
      <c r="CA15" s="86"/>
      <c r="CB15" s="178">
        <f t="shared" si="25"/>
        <v>0</v>
      </c>
      <c r="CC15" s="179">
        <f t="shared" si="26"/>
        <v>0</v>
      </c>
      <c r="CD15" s="180">
        <f t="shared" si="27"/>
        <v>0</v>
      </c>
      <c r="CE15" s="82"/>
      <c r="CF15" s="84">
        <v>0</v>
      </c>
      <c r="CG15" s="85"/>
      <c r="CH15" s="85">
        <v>0</v>
      </c>
      <c r="CI15" s="85"/>
      <c r="CJ15" s="85">
        <v>0</v>
      </c>
      <c r="CK15" s="86"/>
      <c r="CL15" s="87">
        <f>+'All Plans Q1'!CL15+'All Plans Q2'!CL15</f>
        <v>0</v>
      </c>
      <c r="CM15" s="85"/>
      <c r="CN15" s="85">
        <f>+'All Plans Q1'!CN15+'All Plans Q2'!CN15</f>
        <v>0</v>
      </c>
      <c r="CO15" s="85"/>
      <c r="CP15" s="85">
        <f t="shared" si="28"/>
        <v>0</v>
      </c>
      <c r="CQ15" s="86"/>
      <c r="CR15" s="178">
        <f t="shared" si="29"/>
        <v>0</v>
      </c>
      <c r="CS15" s="179">
        <f t="shared" si="30"/>
        <v>0</v>
      </c>
      <c r="CT15" s="180">
        <f t="shared" si="31"/>
        <v>0</v>
      </c>
      <c r="CU15" s="82"/>
      <c r="CV15" s="87">
        <f t="shared" si="0"/>
        <v>0</v>
      </c>
      <c r="CW15" s="85"/>
      <c r="CX15" s="85">
        <f t="shared" si="1"/>
        <v>0</v>
      </c>
      <c r="CY15" s="88"/>
      <c r="CZ15" s="85">
        <f t="shared" si="4"/>
        <v>0</v>
      </c>
      <c r="DA15" s="89"/>
      <c r="DB15" s="87">
        <f t="shared" si="32"/>
        <v>0</v>
      </c>
      <c r="DC15" s="88"/>
      <c r="DD15" s="85">
        <f t="shared" si="33"/>
        <v>0</v>
      </c>
      <c r="DE15" s="88"/>
      <c r="DF15" s="85">
        <f t="shared" si="34"/>
        <v>0</v>
      </c>
      <c r="DG15" s="89"/>
      <c r="DH15" s="226"/>
      <c r="DI15" s="239" t="s">
        <v>79</v>
      </c>
      <c r="DJ15" s="87">
        <f t="shared" si="35"/>
        <v>0</v>
      </c>
      <c r="DK15" s="85">
        <f t="shared" si="36"/>
        <v>0</v>
      </c>
      <c r="DL15" s="86">
        <f t="shared" si="37"/>
        <v>0</v>
      </c>
      <c r="DM15"/>
    </row>
    <row r="16" spans="1:119" s="65" customFormat="1" ht="15.6">
      <c r="A16" s="74">
        <v>7</v>
      </c>
      <c r="B16" s="74" t="s">
        <v>80</v>
      </c>
      <c r="C16" s="91"/>
      <c r="D16" s="92">
        <v>366972089.07999992</v>
      </c>
      <c r="E16" s="96">
        <v>1868.7407145548796</v>
      </c>
      <c r="F16" s="93">
        <v>41304399.939999998</v>
      </c>
      <c r="G16" s="96">
        <v>1477.4260449976748</v>
      </c>
      <c r="H16" s="93">
        <v>408276489.01999992</v>
      </c>
      <c r="I16" s="97">
        <v>1819.9735614783508</v>
      </c>
      <c r="J16" s="95">
        <f>SUM(J10:J15)</f>
        <v>188123595.55999997</v>
      </c>
      <c r="K16" s="96">
        <f>+J16/$J$110</f>
        <v>392.65629780528269</v>
      </c>
      <c r="L16" s="95">
        <f>SUM(L10:L15)</f>
        <v>198058476.13</v>
      </c>
      <c r="M16" s="96">
        <f>+L16/$L$110</f>
        <v>519.75939654855688</v>
      </c>
      <c r="N16" s="95">
        <f>SUM(N10:N15)</f>
        <v>386182071.68999994</v>
      </c>
      <c r="O16" s="97">
        <f>+N16/$N$110</f>
        <v>448.96382626316165</v>
      </c>
      <c r="P16" s="184">
        <f>SUM(P10:P15)</f>
        <v>555095684.63999987</v>
      </c>
      <c r="Q16" s="185">
        <f t="shared" ref="Q16:R16" si="39">SUM(Q10:Q15)</f>
        <v>239362876.06999999</v>
      </c>
      <c r="R16" s="186">
        <f t="shared" si="39"/>
        <v>794458560.70999992</v>
      </c>
      <c r="S16" s="80"/>
      <c r="T16" s="92">
        <v>703001730.41999996</v>
      </c>
      <c r="U16" s="96">
        <v>1906.688392608685</v>
      </c>
      <c r="V16" s="93">
        <v>92206226.620000005</v>
      </c>
      <c r="W16" s="96">
        <v>1837.1799920301262</v>
      </c>
      <c r="X16" s="93">
        <v>795207957.03999984</v>
      </c>
      <c r="Y16" s="97">
        <v>1898.3603340240441</v>
      </c>
      <c r="Z16" s="95">
        <f>SUM(Z10:Z15)</f>
        <v>444259225.78308308</v>
      </c>
      <c r="AA16" s="96">
        <f>+Z16/$Z$110</f>
        <v>271.10897334252155</v>
      </c>
      <c r="AB16" s="93">
        <f>SUM(AB10:AB15)</f>
        <v>202870604.10999995</v>
      </c>
      <c r="AC16" s="96">
        <f>+AB16/$AB$110</f>
        <v>413.86369714007094</v>
      </c>
      <c r="AD16" s="93">
        <f>SUM(AD10:AD15)</f>
        <v>647129829.8930831</v>
      </c>
      <c r="AE16" s="97">
        <f>+AD16/$AD$110</f>
        <v>303.97937201775181</v>
      </c>
      <c r="AF16" s="184">
        <f>SUM(AF10:AF15)</f>
        <v>1147260956.203083</v>
      </c>
      <c r="AG16" s="185">
        <f t="shared" ref="AG16:AH16" si="40">SUM(AG10:AG15)</f>
        <v>295076830.72999996</v>
      </c>
      <c r="AH16" s="186">
        <f t="shared" si="40"/>
        <v>1442337786.9330831</v>
      </c>
      <c r="AI16" s="82"/>
      <c r="AJ16" s="92">
        <v>241727825.46200249</v>
      </c>
      <c r="AK16" s="96">
        <v>1973.7395115781769</v>
      </c>
      <c r="AL16" s="93">
        <v>41144906.527997479</v>
      </c>
      <c r="AM16" s="96">
        <v>2218.5326500591759</v>
      </c>
      <c r="AN16" s="93">
        <v>282872731.98999995</v>
      </c>
      <c r="AO16" s="97">
        <v>2005.9335119630114</v>
      </c>
      <c r="AP16" s="95">
        <f>SUM(AP10:AP15)</f>
        <v>80083776.287389338</v>
      </c>
      <c r="AQ16" s="96">
        <f>+AP16/$AP$110</f>
        <v>363.13902874589331</v>
      </c>
      <c r="AR16" s="93">
        <f>SUM(AR10:AR15)</f>
        <v>120686743.82261068</v>
      </c>
      <c r="AS16" s="96">
        <f>+AR16/$AR$110</f>
        <v>617.75323919765503</v>
      </c>
      <c r="AT16" s="93">
        <f>SUM(AT10:AT15)</f>
        <v>200770520.11000001</v>
      </c>
      <c r="AU16" s="97">
        <f>+AT16/$AT$110</f>
        <v>482.74212810414144</v>
      </c>
      <c r="AV16" s="184">
        <f>SUM(AV10:AV15)</f>
        <v>321811601.74939179</v>
      </c>
      <c r="AW16" s="185">
        <f t="shared" ref="AW16" si="41">SUM(AW10:AW15)</f>
        <v>161831650.35060817</v>
      </c>
      <c r="AX16" s="186">
        <f t="shared" ref="AX16" si="42">SUM(AX10:AX15)</f>
        <v>483643252.09999996</v>
      </c>
      <c r="AY16" s="82"/>
      <c r="AZ16" s="92">
        <v>424146718.62934244</v>
      </c>
      <c r="BA16" s="96">
        <v>1961.4083896550337</v>
      </c>
      <c r="BB16" s="93">
        <v>57152812.440657586</v>
      </c>
      <c r="BC16" s="96">
        <v>1871.7148334913243</v>
      </c>
      <c r="BD16" s="93">
        <v>481299531.07000005</v>
      </c>
      <c r="BE16" s="97">
        <v>1950.3103199598027</v>
      </c>
      <c r="BF16" s="95">
        <f>SUM(BF10:BF15)</f>
        <v>297107539.0226835</v>
      </c>
      <c r="BG16" s="96">
        <f>+BF16/$BF$110</f>
        <v>292.28253887100101</v>
      </c>
      <c r="BH16" s="95">
        <f>SUM(BH10:BH15)</f>
        <v>203192820.69731647</v>
      </c>
      <c r="BI16" s="96">
        <f>+BH16/$BH$110</f>
        <v>543.0030323122711</v>
      </c>
      <c r="BJ16" s="95">
        <f>SUM(BJ10:BJ15)</f>
        <v>500300359.71999997</v>
      </c>
      <c r="BK16" s="97">
        <f>+BJ16/$BJ$110</f>
        <v>359.74456192879893</v>
      </c>
      <c r="BL16" s="184">
        <f>SUM(BL10:BL15)</f>
        <v>721254257.65202594</v>
      </c>
      <c r="BM16" s="185">
        <f t="shared" ref="BM16" si="43">SUM(BM10:BM15)</f>
        <v>260345633.13797405</v>
      </c>
      <c r="BN16" s="186">
        <f t="shared" ref="BN16" si="44">SUM(BN10:BN15)</f>
        <v>981599890.78999996</v>
      </c>
      <c r="BO16" s="82"/>
      <c r="BP16" s="92">
        <v>272093706.79999995</v>
      </c>
      <c r="BQ16" s="96">
        <v>1815.5315059718419</v>
      </c>
      <c r="BR16" s="93">
        <v>32282383.179999996</v>
      </c>
      <c r="BS16" s="96">
        <v>1678.0529774404822</v>
      </c>
      <c r="BT16" s="93">
        <v>304376089.97999996</v>
      </c>
      <c r="BU16" s="97">
        <v>1799.8917258793194</v>
      </c>
      <c r="BV16" s="95">
        <f>SUM(BV10:BV15)</f>
        <v>125314758.97999996</v>
      </c>
      <c r="BW16" s="96">
        <f>+BV16/$BV$110</f>
        <v>283.8437819484837</v>
      </c>
      <c r="BX16" s="93">
        <f>SUM(BX10:BX15)</f>
        <v>105630053.68000004</v>
      </c>
      <c r="BY16" s="96">
        <f>+BX16/$BX$110</f>
        <v>474.7247455372393</v>
      </c>
      <c r="BZ16" s="93">
        <f>SUM(BZ10:BZ15)</f>
        <v>230944812.65999997</v>
      </c>
      <c r="CA16" s="97">
        <f>+BZ16/$BZ$110</f>
        <v>347.80845280120479</v>
      </c>
      <c r="CB16" s="184">
        <f>SUM(CB10:CB15)</f>
        <v>397408465.77999991</v>
      </c>
      <c r="CC16" s="185">
        <f t="shared" ref="CC16" si="45">SUM(CC10:CC15)</f>
        <v>137912436.86000001</v>
      </c>
      <c r="CD16" s="186">
        <f t="shared" ref="CD16" si="46">SUM(CD10:CD15)</f>
        <v>535320902.63999993</v>
      </c>
      <c r="CE16" s="82"/>
      <c r="CF16" s="92">
        <v>457416114.22965097</v>
      </c>
      <c r="CG16" s="96">
        <v>1830.8215361294376</v>
      </c>
      <c r="CH16" s="93">
        <v>59694994.770348698</v>
      </c>
      <c r="CI16" s="96">
        <v>1716.3104790071791</v>
      </c>
      <c r="CJ16" s="93">
        <v>517111108.99999964</v>
      </c>
      <c r="CK16" s="97">
        <v>1816.8282570277161</v>
      </c>
      <c r="CL16" s="95">
        <f>SUM(CL10:CL15)</f>
        <v>272781620.7425499</v>
      </c>
      <c r="CM16" s="96">
        <f>+CL16/$CL$110</f>
        <v>291.42650572588025</v>
      </c>
      <c r="CN16" s="95">
        <f>SUM(CN10:CN15)</f>
        <v>163393131.2574504</v>
      </c>
      <c r="CO16" s="96">
        <f>+CN16/$CN$110</f>
        <v>519.13189890625176</v>
      </c>
      <c r="CP16" s="95">
        <f>SUM(CP10:CP15)</f>
        <v>436174752.0000003</v>
      </c>
      <c r="CQ16" s="97">
        <f>+CP16/$CP$110</f>
        <v>348.72638105479473</v>
      </c>
      <c r="CR16" s="184">
        <f>SUM(CR10:CR15)</f>
        <v>730197734.97220087</v>
      </c>
      <c r="CS16" s="185">
        <f t="shared" ref="CS16" si="47">SUM(CS10:CS15)</f>
        <v>223088126.0277991</v>
      </c>
      <c r="CT16" s="186">
        <f t="shared" ref="CT16" si="48">SUM(CT10:CT15)</f>
        <v>953285861</v>
      </c>
      <c r="CU16" s="82"/>
      <c r="CV16" s="95">
        <f>SUM(CV10:CV15)</f>
        <v>2465358184.620996</v>
      </c>
      <c r="CW16" s="96">
        <f>+CV16/$CV$110</f>
        <v>1891.3271540705159</v>
      </c>
      <c r="CX16" s="93">
        <f>SUM(CX10:CX15)</f>
        <v>323785723.47900385</v>
      </c>
      <c r="CY16" s="96">
        <f>+CX16/$CX$110</f>
        <v>1786.4434165664559</v>
      </c>
      <c r="CZ16" s="93">
        <f t="shared" si="4"/>
        <v>2789143908.0999999</v>
      </c>
      <c r="DA16" s="97">
        <f>+CZ16/CZ110</f>
        <v>1878.5238407331051</v>
      </c>
      <c r="DB16" s="95">
        <f>SUM(DB10:DB15)</f>
        <v>1407670516.3757057</v>
      </c>
      <c r="DC16" s="96">
        <f>+DB16/$DB$110</f>
        <v>297.45804371241536</v>
      </c>
      <c r="DD16" s="93">
        <f>SUM(DD10:DD15)</f>
        <v>993831829.69737756</v>
      </c>
      <c r="DE16" s="96">
        <f>+DD16/$DD$110</f>
        <v>502.42703701773632</v>
      </c>
      <c r="DF16" s="93">
        <f>SUM(DF10:DF15)</f>
        <v>2401502346.0730834</v>
      </c>
      <c r="DG16" s="97">
        <f>+DF16/$DF$110</f>
        <v>357.87794102628584</v>
      </c>
      <c r="DH16" s="227"/>
      <c r="DI16" s="239" t="s">
        <v>80</v>
      </c>
      <c r="DJ16" s="95">
        <f>SUM(DJ10:DJ15)</f>
        <v>2789143908.0999999</v>
      </c>
      <c r="DK16" s="93">
        <f>SUM(DK10:DK15)</f>
        <v>2401502346.0730834</v>
      </c>
      <c r="DL16" s="94">
        <f>SUM(DL10:DL15)</f>
        <v>5190646254.1730833</v>
      </c>
      <c r="DM16"/>
      <c r="DO16" s="98"/>
    </row>
    <row r="17" spans="1:117" s="65" customFormat="1" ht="15.6">
      <c r="A17" s="74"/>
      <c r="B17" s="74"/>
      <c r="C17" s="83"/>
      <c r="D17" s="84"/>
      <c r="E17" s="85"/>
      <c r="F17" s="85"/>
      <c r="G17" s="85"/>
      <c r="H17" s="85"/>
      <c r="I17" s="86"/>
      <c r="J17" s="87"/>
      <c r="K17" s="85"/>
      <c r="L17" s="85"/>
      <c r="M17" s="85"/>
      <c r="N17" s="85"/>
      <c r="O17" s="86"/>
      <c r="P17" s="187"/>
      <c r="Q17" s="188"/>
      <c r="R17" s="189"/>
      <c r="S17" s="80"/>
      <c r="T17" s="84"/>
      <c r="U17" s="85"/>
      <c r="V17" s="85"/>
      <c r="W17" s="85"/>
      <c r="X17" s="85"/>
      <c r="Y17" s="86"/>
      <c r="Z17" s="87"/>
      <c r="AA17" s="85"/>
      <c r="AB17" s="85"/>
      <c r="AC17" s="85"/>
      <c r="AD17" s="85"/>
      <c r="AE17" s="86"/>
      <c r="AF17" s="187"/>
      <c r="AG17" s="188"/>
      <c r="AH17" s="189"/>
      <c r="AI17" s="82"/>
      <c r="AJ17" s="84"/>
      <c r="AK17" s="85"/>
      <c r="AL17" s="85"/>
      <c r="AM17" s="85"/>
      <c r="AN17" s="85"/>
      <c r="AO17" s="86"/>
      <c r="AP17" s="87"/>
      <c r="AQ17" s="85"/>
      <c r="AR17" s="85"/>
      <c r="AS17" s="85"/>
      <c r="AT17" s="85"/>
      <c r="AU17" s="86"/>
      <c r="AV17" s="187"/>
      <c r="AW17" s="188"/>
      <c r="AX17" s="189"/>
      <c r="AY17" s="82"/>
      <c r="AZ17" s="84"/>
      <c r="BA17" s="85"/>
      <c r="BB17" s="85"/>
      <c r="BC17" s="85"/>
      <c r="BD17" s="85"/>
      <c r="BE17" s="86"/>
      <c r="BF17" s="87"/>
      <c r="BG17" s="85"/>
      <c r="BH17" s="85"/>
      <c r="BI17" s="85"/>
      <c r="BJ17" s="85"/>
      <c r="BK17" s="86"/>
      <c r="BL17" s="187"/>
      <c r="BM17" s="188"/>
      <c r="BN17" s="189"/>
      <c r="BO17" s="82"/>
      <c r="BP17" s="84"/>
      <c r="BQ17" s="85"/>
      <c r="BR17" s="85"/>
      <c r="BS17" s="85"/>
      <c r="BT17" s="85"/>
      <c r="BU17" s="86"/>
      <c r="BV17" s="87"/>
      <c r="BW17" s="85"/>
      <c r="BX17" s="85"/>
      <c r="BY17" s="85"/>
      <c r="BZ17" s="85"/>
      <c r="CA17" s="86"/>
      <c r="CB17" s="187"/>
      <c r="CC17" s="188"/>
      <c r="CD17" s="189"/>
      <c r="CE17" s="82"/>
      <c r="CF17" s="84"/>
      <c r="CG17" s="85"/>
      <c r="CH17" s="85"/>
      <c r="CI17" s="85"/>
      <c r="CJ17" s="85"/>
      <c r="CK17" s="86"/>
      <c r="CL17" s="87"/>
      <c r="CM17" s="85"/>
      <c r="CN17" s="85"/>
      <c r="CO17" s="85"/>
      <c r="CP17" s="85"/>
      <c r="CQ17" s="86"/>
      <c r="CR17" s="187"/>
      <c r="CS17" s="188"/>
      <c r="CT17" s="189"/>
      <c r="CU17" s="82"/>
      <c r="CV17" s="87"/>
      <c r="CW17" s="85"/>
      <c r="CX17" s="88"/>
      <c r="CY17" s="88"/>
      <c r="CZ17" s="85"/>
      <c r="DA17" s="89"/>
      <c r="DB17" s="99"/>
      <c r="DC17" s="88"/>
      <c r="DD17" s="88"/>
      <c r="DE17" s="88"/>
      <c r="DF17" s="88"/>
      <c r="DG17" s="89"/>
      <c r="DH17" s="226"/>
      <c r="DI17" s="239"/>
      <c r="DJ17" s="87"/>
      <c r="DK17" s="85"/>
      <c r="DL17" s="86"/>
      <c r="DM17"/>
    </row>
    <row r="18" spans="1:117" s="65" customFormat="1" ht="15.6">
      <c r="A18" s="73" t="s">
        <v>81</v>
      </c>
      <c r="B18" s="74"/>
      <c r="C18" s="83"/>
      <c r="D18" s="84"/>
      <c r="E18" s="85"/>
      <c r="F18" s="85"/>
      <c r="G18" s="85"/>
      <c r="H18" s="85"/>
      <c r="I18" s="86"/>
      <c r="J18" s="87"/>
      <c r="K18" s="85"/>
      <c r="L18" s="85"/>
      <c r="M18" s="85"/>
      <c r="N18" s="85"/>
      <c r="O18" s="86"/>
      <c r="P18" s="187"/>
      <c r="Q18" s="188"/>
      <c r="R18" s="189"/>
      <c r="S18" s="80"/>
      <c r="T18" s="84"/>
      <c r="U18" s="85"/>
      <c r="V18" s="85"/>
      <c r="W18" s="85"/>
      <c r="X18" s="85"/>
      <c r="Y18" s="86"/>
      <c r="Z18" s="87"/>
      <c r="AA18" s="85"/>
      <c r="AB18" s="85"/>
      <c r="AC18" s="85"/>
      <c r="AD18" s="85"/>
      <c r="AE18" s="86"/>
      <c r="AF18" s="187"/>
      <c r="AG18" s="188"/>
      <c r="AH18" s="189"/>
      <c r="AI18" s="82"/>
      <c r="AJ18" s="84"/>
      <c r="AK18" s="85"/>
      <c r="AL18" s="85"/>
      <c r="AM18" s="85"/>
      <c r="AN18" s="85"/>
      <c r="AO18" s="86"/>
      <c r="AP18" s="87"/>
      <c r="AQ18" s="85"/>
      <c r="AR18" s="85"/>
      <c r="AS18" s="85"/>
      <c r="AT18" s="85"/>
      <c r="AU18" s="86"/>
      <c r="AV18" s="187"/>
      <c r="AW18" s="188"/>
      <c r="AX18" s="189"/>
      <c r="AY18" s="82"/>
      <c r="AZ18" s="84"/>
      <c r="BA18" s="85"/>
      <c r="BB18" s="85"/>
      <c r="BC18" s="85"/>
      <c r="BD18" s="85"/>
      <c r="BE18" s="86"/>
      <c r="BF18" s="87"/>
      <c r="BG18" s="85"/>
      <c r="BH18" s="85"/>
      <c r="BI18" s="85"/>
      <c r="BJ18" s="85"/>
      <c r="BK18" s="86"/>
      <c r="BL18" s="187"/>
      <c r="BM18" s="188"/>
      <c r="BN18" s="189"/>
      <c r="BO18" s="82"/>
      <c r="BP18" s="84"/>
      <c r="BQ18" s="85"/>
      <c r="BR18" s="85"/>
      <c r="BS18" s="85"/>
      <c r="BT18" s="85"/>
      <c r="BU18" s="86"/>
      <c r="BV18" s="87"/>
      <c r="BW18" s="85"/>
      <c r="BX18" s="85"/>
      <c r="BY18" s="85"/>
      <c r="BZ18" s="85"/>
      <c r="CA18" s="86"/>
      <c r="CB18" s="187"/>
      <c r="CC18" s="188"/>
      <c r="CD18" s="189"/>
      <c r="CE18" s="82"/>
      <c r="CF18" s="84"/>
      <c r="CG18" s="85"/>
      <c r="CH18" s="85"/>
      <c r="CI18" s="85"/>
      <c r="CJ18" s="85"/>
      <c r="CK18" s="86"/>
      <c r="CL18" s="87"/>
      <c r="CM18" s="85"/>
      <c r="CN18" s="85"/>
      <c r="CO18" s="85"/>
      <c r="CP18" s="85"/>
      <c r="CQ18" s="86"/>
      <c r="CR18" s="187"/>
      <c r="CS18" s="188"/>
      <c r="CT18" s="189"/>
      <c r="CU18" s="82"/>
      <c r="CV18" s="87"/>
      <c r="CW18" s="85"/>
      <c r="CX18" s="88"/>
      <c r="CY18" s="88"/>
      <c r="CZ18" s="85"/>
      <c r="DA18" s="89"/>
      <c r="DB18" s="99"/>
      <c r="DC18" s="88"/>
      <c r="DD18" s="88"/>
      <c r="DE18" s="88"/>
      <c r="DF18" s="88"/>
      <c r="DG18" s="89"/>
      <c r="DH18" s="226"/>
      <c r="DI18" s="238" t="s">
        <v>81</v>
      </c>
      <c r="DJ18" s="87"/>
      <c r="DK18" s="85"/>
      <c r="DL18" s="86"/>
      <c r="DM18"/>
    </row>
    <row r="19" spans="1:117" s="65" customFormat="1" ht="15.6">
      <c r="A19" s="73"/>
      <c r="B19" s="100" t="s">
        <v>82</v>
      </c>
      <c r="C19" s="83"/>
      <c r="D19" s="84"/>
      <c r="E19" s="85"/>
      <c r="F19" s="85"/>
      <c r="G19" s="85"/>
      <c r="H19" s="85"/>
      <c r="I19" s="86"/>
      <c r="J19" s="87"/>
      <c r="K19" s="85"/>
      <c r="L19" s="85"/>
      <c r="M19" s="85"/>
      <c r="N19" s="85"/>
      <c r="O19" s="86"/>
      <c r="P19" s="187"/>
      <c r="Q19" s="188"/>
      <c r="R19" s="189"/>
      <c r="S19" s="80"/>
      <c r="T19" s="84"/>
      <c r="U19" s="85"/>
      <c r="V19" s="85"/>
      <c r="W19" s="85"/>
      <c r="X19" s="85"/>
      <c r="Y19" s="86"/>
      <c r="Z19" s="87"/>
      <c r="AA19" s="85"/>
      <c r="AB19" s="85"/>
      <c r="AC19" s="85"/>
      <c r="AD19" s="85"/>
      <c r="AE19" s="86"/>
      <c r="AF19" s="187"/>
      <c r="AG19" s="188"/>
      <c r="AH19" s="189"/>
      <c r="AI19" s="82"/>
      <c r="AJ19" s="84"/>
      <c r="AK19" s="85"/>
      <c r="AL19" s="85"/>
      <c r="AM19" s="85"/>
      <c r="AN19" s="85"/>
      <c r="AO19" s="86"/>
      <c r="AP19" s="87"/>
      <c r="AQ19" s="85"/>
      <c r="AR19" s="85"/>
      <c r="AS19" s="85"/>
      <c r="AT19" s="85"/>
      <c r="AU19" s="86"/>
      <c r="AV19" s="187"/>
      <c r="AW19" s="188"/>
      <c r="AX19" s="189"/>
      <c r="AY19" s="82"/>
      <c r="AZ19" s="84"/>
      <c r="BA19" s="85"/>
      <c r="BB19" s="85"/>
      <c r="BC19" s="85"/>
      <c r="BD19" s="85"/>
      <c r="BE19" s="86"/>
      <c r="BF19" s="87"/>
      <c r="BG19" s="85"/>
      <c r="BH19" s="85"/>
      <c r="BI19" s="85"/>
      <c r="BJ19" s="85"/>
      <c r="BK19" s="86"/>
      <c r="BL19" s="187"/>
      <c r="BM19" s="188"/>
      <c r="BN19" s="189"/>
      <c r="BO19" s="82"/>
      <c r="BP19" s="84"/>
      <c r="BQ19" s="85"/>
      <c r="BR19" s="85"/>
      <c r="BS19" s="85"/>
      <c r="BT19" s="85"/>
      <c r="BU19" s="86"/>
      <c r="BV19" s="87"/>
      <c r="BW19" s="85"/>
      <c r="BX19" s="85"/>
      <c r="BY19" s="85"/>
      <c r="BZ19" s="85"/>
      <c r="CA19" s="86"/>
      <c r="CB19" s="187"/>
      <c r="CC19" s="188"/>
      <c r="CD19" s="189"/>
      <c r="CE19" s="82"/>
      <c r="CF19" s="84"/>
      <c r="CG19" s="85"/>
      <c r="CH19" s="85"/>
      <c r="CI19" s="85"/>
      <c r="CJ19" s="85"/>
      <c r="CK19" s="86"/>
      <c r="CL19" s="87"/>
      <c r="CM19" s="85"/>
      <c r="CN19" s="85"/>
      <c r="CO19" s="85"/>
      <c r="CP19" s="85"/>
      <c r="CQ19" s="86"/>
      <c r="CR19" s="187"/>
      <c r="CS19" s="188"/>
      <c r="CT19" s="189"/>
      <c r="CU19" s="82"/>
      <c r="CV19" s="87"/>
      <c r="CW19" s="85"/>
      <c r="CX19" s="88"/>
      <c r="CY19" s="88"/>
      <c r="CZ19" s="85"/>
      <c r="DA19" s="89"/>
      <c r="DB19" s="99"/>
      <c r="DC19" s="88"/>
      <c r="DD19" s="88"/>
      <c r="DE19" s="88"/>
      <c r="DF19" s="88"/>
      <c r="DG19" s="89"/>
      <c r="DH19" s="226"/>
      <c r="DI19" s="241" t="s">
        <v>82</v>
      </c>
      <c r="DJ19" s="87"/>
      <c r="DK19" s="85"/>
      <c r="DL19" s="86"/>
      <c r="DM19"/>
    </row>
    <row r="20" spans="1:117" s="65" customFormat="1" ht="15.6">
      <c r="A20" s="74">
        <v>8</v>
      </c>
      <c r="B20" s="74" t="s">
        <v>83</v>
      </c>
      <c r="C20" s="83"/>
      <c r="D20" s="84">
        <v>932057.56</v>
      </c>
      <c r="E20" s="88">
        <v>4.7463389247048999</v>
      </c>
      <c r="F20" s="85">
        <v>6424.8799999999992</v>
      </c>
      <c r="G20" s="88">
        <v>0.22981292699502806</v>
      </c>
      <c r="H20" s="85">
        <v>938482.44000000006</v>
      </c>
      <c r="I20" s="89">
        <v>4.1834719231849364</v>
      </c>
      <c r="J20" s="87">
        <f>+'All Plans Q1'!J20+'All Plans Q2'!J20</f>
        <v>0</v>
      </c>
      <c r="K20" s="85">
        <f t="shared" ref="K20:K62" si="49">+J20/$J$110</f>
        <v>0</v>
      </c>
      <c r="L20" s="85">
        <f>+'All Plans Q1'!L20+'All Plans Q2'!L20</f>
        <v>0</v>
      </c>
      <c r="M20" s="85">
        <f t="shared" ref="M20:M62" si="50">+L20/$L$110</f>
        <v>0</v>
      </c>
      <c r="N20" s="85">
        <f t="shared" ref="N20:N59" si="51">+J20+L20</f>
        <v>0</v>
      </c>
      <c r="O20" s="89">
        <f t="shared" ref="O20:O62" si="52">+N20/$N$110</f>
        <v>0</v>
      </c>
      <c r="P20" s="178">
        <f t="shared" ref="P20:P59" si="53">+D20+J20</f>
        <v>932057.56</v>
      </c>
      <c r="Q20" s="179">
        <f t="shared" ref="Q20:Q59" si="54">+F20+L20</f>
        <v>6424.8799999999992</v>
      </c>
      <c r="R20" s="180">
        <f t="shared" ref="R20:R59" si="55">+P20+Q20</f>
        <v>938482.44000000006</v>
      </c>
      <c r="S20" s="80"/>
      <c r="T20" s="84">
        <v>3989199.8712477107</v>
      </c>
      <c r="U20" s="88">
        <v>10.819548176303721</v>
      </c>
      <c r="V20" s="85">
        <v>28723.152631615521</v>
      </c>
      <c r="W20" s="88">
        <v>0.57229975954124457</v>
      </c>
      <c r="X20" s="85">
        <v>4017923.0238793259</v>
      </c>
      <c r="Y20" s="89">
        <v>9.5917874389564037</v>
      </c>
      <c r="Z20" s="87">
        <f>+'All Plans Q1'!Z20+'All Plans Q2'!Z20</f>
        <v>0</v>
      </c>
      <c r="AA20" s="88">
        <f t="shared" ref="AA20:AA62" si="56">+Z20/$Z$110</f>
        <v>0</v>
      </c>
      <c r="AB20" s="85">
        <f>+'All Plans Q1'!AB20+'All Plans Q2'!AB20</f>
        <v>0</v>
      </c>
      <c r="AC20" s="88">
        <f t="shared" ref="AC20:AC62" si="57">+AB20/$AB$110</f>
        <v>0</v>
      </c>
      <c r="AD20" s="85">
        <f>+Z20+AB20</f>
        <v>0</v>
      </c>
      <c r="AE20" s="89">
        <f t="shared" ref="AE20:AE62" si="58">+AD20/$AD$110</f>
        <v>0</v>
      </c>
      <c r="AF20" s="178">
        <f t="shared" ref="AF20:AF59" si="59">+T20+Z20</f>
        <v>3989199.8712477107</v>
      </c>
      <c r="AG20" s="179">
        <f t="shared" ref="AG20:AG59" si="60">+V20+AB20</f>
        <v>28723.152631615521</v>
      </c>
      <c r="AH20" s="180">
        <f t="shared" ref="AH20:AH59" si="61">+AF20+AG20</f>
        <v>4017923.0238793259</v>
      </c>
      <c r="AI20" s="82"/>
      <c r="AJ20" s="84">
        <v>252130.604480826</v>
      </c>
      <c r="AK20" s="88">
        <v>2.0586795715006367</v>
      </c>
      <c r="AL20" s="85">
        <v>1039.2435388019589</v>
      </c>
      <c r="AM20" s="88">
        <v>5.6035993680683648E-2</v>
      </c>
      <c r="AN20" s="85">
        <v>253169.84801962797</v>
      </c>
      <c r="AO20" s="89">
        <v>1.7953016495740117</v>
      </c>
      <c r="AP20" s="87">
        <f>+'All Plans Q1'!AP20+'All Plans Q2'!AP20</f>
        <v>0</v>
      </c>
      <c r="AQ20" s="85">
        <f t="shared" ref="AQ20:AQ62" si="62">+AP20/$AP$110</f>
        <v>0</v>
      </c>
      <c r="AR20" s="85">
        <f>+'All Plans Q1'!AR20+'All Plans Q2'!AR20</f>
        <v>0</v>
      </c>
      <c r="AS20" s="85">
        <f t="shared" ref="AS20:AS62" si="63">+AR20/$AR$110</f>
        <v>0</v>
      </c>
      <c r="AT20" s="85">
        <f t="shared" ref="AT20:AT59" si="64">+AP20+AR20</f>
        <v>0</v>
      </c>
      <c r="AU20" s="89">
        <f t="shared" ref="AU20:AU62" si="65">+AT20/$AT$110</f>
        <v>0</v>
      </c>
      <c r="AV20" s="178">
        <f t="shared" ref="AV20:AV59" si="66">+AJ20+AP20</f>
        <v>252130.604480826</v>
      </c>
      <c r="AW20" s="179">
        <f t="shared" ref="AW20:AW59" si="67">+AL20+AR20</f>
        <v>1039.2435388019589</v>
      </c>
      <c r="AX20" s="180">
        <f t="shared" ref="AX20:AX59" si="68">+AV20+AW20</f>
        <v>253169.84801962797</v>
      </c>
      <c r="AY20" s="82"/>
      <c r="AZ20" s="84">
        <v>184276.26054382371</v>
      </c>
      <c r="BA20" s="88">
        <v>0.85216031993111419</v>
      </c>
      <c r="BB20" s="85">
        <v>128366.9051179583</v>
      </c>
      <c r="BC20" s="88">
        <v>4.2039268091684399</v>
      </c>
      <c r="BD20" s="85">
        <v>312643.16566178203</v>
      </c>
      <c r="BE20" s="89">
        <v>1.2668850748711693</v>
      </c>
      <c r="BF20" s="87">
        <f>+'All Plans Q1'!BF20+'All Plans Q2'!BF20</f>
        <v>0</v>
      </c>
      <c r="BG20" s="85">
        <f t="shared" ref="BG20:BG62" si="69">+BF20/$BF$110</f>
        <v>0</v>
      </c>
      <c r="BH20" s="85">
        <f>+'All Plans Q1'!BH20+'All Plans Q2'!BH20</f>
        <v>0</v>
      </c>
      <c r="BI20" s="85">
        <f t="shared" ref="BI20:BI62" si="70">+BH20/$BH$110</f>
        <v>0</v>
      </c>
      <c r="BJ20" s="85">
        <f t="shared" ref="BJ20:BJ59" si="71">+BF20+BH20</f>
        <v>0</v>
      </c>
      <c r="BK20" s="89">
        <f t="shared" ref="BK20:BK62" si="72">+BJ20/$BJ$110</f>
        <v>0</v>
      </c>
      <c r="BL20" s="178">
        <f t="shared" ref="BL20:BL59" si="73">+AZ20+BF20</f>
        <v>184276.26054382371</v>
      </c>
      <c r="BM20" s="179">
        <f t="shared" ref="BM20:BM59" si="74">+BB20+BH20</f>
        <v>128366.9051179583</v>
      </c>
      <c r="BN20" s="180">
        <f t="shared" ref="BN20:BN59" si="75">+BL20+BM20</f>
        <v>312643.16566178203</v>
      </c>
      <c r="BO20" s="82"/>
      <c r="BP20" s="84">
        <v>257671.20705264082</v>
      </c>
      <c r="BQ20" s="88">
        <v>1.7192981053755976</v>
      </c>
      <c r="BR20" s="85">
        <v>3346.7173809661049</v>
      </c>
      <c r="BS20" s="88">
        <v>0.1739638933863242</v>
      </c>
      <c r="BT20" s="85">
        <v>261017.92443360694</v>
      </c>
      <c r="BU20" s="89">
        <v>1.5434983822977442</v>
      </c>
      <c r="BV20" s="87">
        <f>+'All Plans Q1'!BV20+'All Plans Q2'!BV20</f>
        <v>0</v>
      </c>
      <c r="BW20" s="85">
        <f t="shared" ref="BW20:BW62" si="76">+BV20/$BV$110</f>
        <v>0</v>
      </c>
      <c r="BX20" s="85">
        <f>+'All Plans Q1'!BX20+'All Plans Q2'!BX20</f>
        <v>0</v>
      </c>
      <c r="BY20" s="85">
        <f t="shared" ref="BY20:BY62" si="77">+BX20/$BX$110</f>
        <v>0</v>
      </c>
      <c r="BZ20" s="85">
        <f t="shared" ref="BZ20:BZ59" si="78">+BV20+BX20</f>
        <v>0</v>
      </c>
      <c r="CA20" s="89">
        <f t="shared" ref="CA20:CA62" si="79">+BZ20/$BZ$110</f>
        <v>0</v>
      </c>
      <c r="CB20" s="178">
        <f t="shared" ref="CB20:CB59" si="80">+BP20+BV20</f>
        <v>257671.20705264082</v>
      </c>
      <c r="CC20" s="179">
        <f t="shared" ref="CC20:CC59" si="81">+BR20+BX20</f>
        <v>3346.7173809661049</v>
      </c>
      <c r="CD20" s="180">
        <f t="shared" ref="CD20:CD59" si="82">+CB20+CC20</f>
        <v>261017.92443360694</v>
      </c>
      <c r="CE20" s="82"/>
      <c r="CF20" s="84">
        <v>580557.38999486179</v>
      </c>
      <c r="CG20" s="88">
        <v>2.3236981372021588</v>
      </c>
      <c r="CH20" s="85">
        <v>0</v>
      </c>
      <c r="CI20" s="88">
        <v>0</v>
      </c>
      <c r="CJ20" s="85">
        <v>580557.38999486179</v>
      </c>
      <c r="CK20" s="89">
        <v>2.0397416582456858</v>
      </c>
      <c r="CL20" s="87">
        <f>+'All Plans Q1'!CL20+'All Plans Q2'!CL20</f>
        <v>0</v>
      </c>
      <c r="CM20" s="85">
        <f t="shared" ref="CM20:CM62" si="83">+CL20/$CL$110</f>
        <v>0</v>
      </c>
      <c r="CN20" s="85">
        <f>+'All Plans Q1'!CN20+'All Plans Q2'!CN20</f>
        <v>0</v>
      </c>
      <c r="CO20" s="85">
        <f t="shared" ref="CO20:CO62" si="84">+CN20/$CN$110</f>
        <v>0</v>
      </c>
      <c r="CP20" s="85">
        <f t="shared" ref="CP20:CP59" si="85">+CL20+CN20</f>
        <v>0</v>
      </c>
      <c r="CQ20" s="89">
        <f t="shared" ref="CQ20:CQ62" si="86">+CP20/$CP$110</f>
        <v>0</v>
      </c>
      <c r="CR20" s="178">
        <f t="shared" ref="CR20:CR59" si="87">+CF20+CL20</f>
        <v>580557.38999486179</v>
      </c>
      <c r="CS20" s="179">
        <f t="shared" ref="CS20:CS59" si="88">+CH20+CN20</f>
        <v>0</v>
      </c>
      <c r="CT20" s="180">
        <f t="shared" ref="CT20:CT59" si="89">+CR20+CS20</f>
        <v>580557.38999486179</v>
      </c>
      <c r="CU20" s="82"/>
      <c r="CV20" s="87">
        <f t="shared" ref="CV20:CV59" si="90">+D20+T20+AJ20+AZ20+BP20+CF20</f>
        <v>6195892.8933198638</v>
      </c>
      <c r="CW20" s="88">
        <f>+CV20/$CV$110</f>
        <v>4.7532486540692638</v>
      </c>
      <c r="CX20" s="88">
        <f t="shared" ref="CX20:CX59" si="91">+F20+V20+AL20+BB20+BR20+CH20</f>
        <v>167900.8986693419</v>
      </c>
      <c r="CY20" s="88">
        <f t="shared" ref="CY20:CY62" si="92">+CX20/$CX$110</f>
        <v>0.92637022979454386</v>
      </c>
      <c r="CZ20" s="85">
        <f t="shared" ref="CZ20:CZ62" si="93">+CV20+CX20</f>
        <v>6363793.7919892054</v>
      </c>
      <c r="DA20" s="89">
        <f>+CZ20/$CZ$110</f>
        <v>4.2860959311004629</v>
      </c>
      <c r="DB20" s="87">
        <f t="shared" ref="DB20:DB59" si="94">+J20+Z20+AP20+BF20+BV20+CL20</f>
        <v>0</v>
      </c>
      <c r="DC20" s="88">
        <f t="shared" ref="DC20:DC62" si="95">+DB20/$DB$110</f>
        <v>0</v>
      </c>
      <c r="DD20" s="85">
        <f t="shared" ref="DD20:DD59" si="96">+L20+AB20+AR20+BH20+BX20+CN20</f>
        <v>0</v>
      </c>
      <c r="DE20" s="88">
        <f t="shared" ref="DE20:DE62" si="97">+DD20/$DD$110</f>
        <v>0</v>
      </c>
      <c r="DF20" s="85">
        <f t="shared" ref="DF20:DF59" si="98">+DB20+DD20</f>
        <v>0</v>
      </c>
      <c r="DG20" s="89">
        <f t="shared" ref="DG20:DG62" si="99">+DF20/$DF$110</f>
        <v>0</v>
      </c>
      <c r="DH20" s="226"/>
      <c r="DI20" s="239" t="s">
        <v>83</v>
      </c>
      <c r="DJ20" s="87">
        <f t="shared" ref="DJ20:DJ59" si="100">+CZ20</f>
        <v>6363793.7919892054</v>
      </c>
      <c r="DK20" s="85">
        <f t="shared" ref="DK20:DK59" si="101">+DF20</f>
        <v>0</v>
      </c>
      <c r="DL20" s="86">
        <f t="shared" ref="DL20:DL61" si="102">+DJ20+DK20</f>
        <v>6363793.7919892054</v>
      </c>
      <c r="DM20"/>
    </row>
    <row r="21" spans="1:117" s="65" customFormat="1" ht="15.6">
      <c r="A21" s="74">
        <v>9</v>
      </c>
      <c r="B21" s="74" t="s">
        <v>84</v>
      </c>
      <c r="C21" s="83"/>
      <c r="D21" s="84">
        <v>1697307.62</v>
      </c>
      <c r="E21" s="88">
        <v>8.6432400419607482</v>
      </c>
      <c r="F21" s="85">
        <v>1961303.3800000001</v>
      </c>
      <c r="G21" s="88">
        <v>70.154286225274532</v>
      </c>
      <c r="H21" s="85">
        <v>3658611</v>
      </c>
      <c r="I21" s="89">
        <v>16.308985383206068</v>
      </c>
      <c r="J21" s="87">
        <f>+'All Plans Q1'!J21+'All Plans Q2'!J21</f>
        <v>1932180.4799999997</v>
      </c>
      <c r="K21" s="85">
        <f t="shared" si="49"/>
        <v>4.0328956700514498</v>
      </c>
      <c r="L21" s="85">
        <f>+'All Plans Q1'!L21+'All Plans Q2'!L21</f>
        <v>7212166.3100000005</v>
      </c>
      <c r="M21" s="85">
        <f t="shared" si="50"/>
        <v>18.926689139186163</v>
      </c>
      <c r="N21" s="85">
        <f t="shared" si="51"/>
        <v>9144346.790000001</v>
      </c>
      <c r="O21" s="89">
        <f t="shared" si="52"/>
        <v>10.630946448521968</v>
      </c>
      <c r="P21" s="178">
        <f t="shared" si="53"/>
        <v>3629488.0999999996</v>
      </c>
      <c r="Q21" s="179">
        <f t="shared" si="54"/>
        <v>9173469.6900000013</v>
      </c>
      <c r="R21" s="180">
        <f t="shared" si="55"/>
        <v>12802957.790000001</v>
      </c>
      <c r="S21" s="80"/>
      <c r="T21" s="84">
        <v>2776882.3962550457</v>
      </c>
      <c r="U21" s="88">
        <v>7.5314884778671329</v>
      </c>
      <c r="V21" s="85">
        <v>4091692.4432481518</v>
      </c>
      <c r="W21" s="88">
        <v>81.525681787805127</v>
      </c>
      <c r="X21" s="85">
        <v>6868574.839503197</v>
      </c>
      <c r="Y21" s="89">
        <v>16.397006482585482</v>
      </c>
      <c r="Z21" s="87">
        <f>+'All Plans Q1'!Z21+'All Plans Q2'!Z21</f>
        <v>4374113.8356568906</v>
      </c>
      <c r="AA21" s="88">
        <f t="shared" si="56"/>
        <v>2.6693008100799132</v>
      </c>
      <c r="AB21" s="85">
        <f>+'All Plans Q1'!AB21+'All Plans Q2'!AB21</f>
        <v>7961427.8968019895</v>
      </c>
      <c r="AC21" s="88">
        <f t="shared" si="57"/>
        <v>16.24161370416186</v>
      </c>
      <c r="AD21" s="85">
        <f t="shared" ref="AD21:AD59" si="103">+Z21+AB21</f>
        <v>12335541.73245888</v>
      </c>
      <c r="AE21" s="89">
        <f t="shared" si="58"/>
        <v>5.7944326719587984</v>
      </c>
      <c r="AF21" s="178">
        <f t="shared" si="59"/>
        <v>7150996.2319119368</v>
      </c>
      <c r="AG21" s="179">
        <f t="shared" si="60"/>
        <v>12053120.340050142</v>
      </c>
      <c r="AH21" s="180">
        <f t="shared" si="61"/>
        <v>19204116.571962081</v>
      </c>
      <c r="AI21" s="82"/>
      <c r="AJ21" s="84">
        <v>1559662.903114409</v>
      </c>
      <c r="AK21" s="88">
        <v>12.734852889757732</v>
      </c>
      <c r="AL21" s="85">
        <v>1658310.5304614804</v>
      </c>
      <c r="AM21" s="88">
        <v>89.416075189338954</v>
      </c>
      <c r="AN21" s="85">
        <v>3217973.4335758891</v>
      </c>
      <c r="AO21" s="89">
        <v>22.819593481512211</v>
      </c>
      <c r="AP21" s="87">
        <f>+'All Plans Q1'!AP21+'All Plans Q2'!AP21</f>
        <v>1969177.3012154072</v>
      </c>
      <c r="AQ21" s="85">
        <f t="shared" si="62"/>
        <v>8.929213452992796</v>
      </c>
      <c r="AR21" s="85">
        <f>+'All Plans Q1'!AR21+'All Plans Q2'!AR21</f>
        <v>5952489.3046836434</v>
      </c>
      <c r="AS21" s="85">
        <f t="shared" si="63"/>
        <v>30.468711250197803</v>
      </c>
      <c r="AT21" s="85">
        <f t="shared" si="64"/>
        <v>7921666.6058990508</v>
      </c>
      <c r="AU21" s="89">
        <f t="shared" si="65"/>
        <v>19.047229610044461</v>
      </c>
      <c r="AV21" s="178">
        <f t="shared" si="66"/>
        <v>3528840.2043298162</v>
      </c>
      <c r="AW21" s="179">
        <f t="shared" si="67"/>
        <v>7610799.8351451233</v>
      </c>
      <c r="AX21" s="180">
        <f t="shared" si="68"/>
        <v>11139640.03947494</v>
      </c>
      <c r="AY21" s="82"/>
      <c r="AZ21" s="84">
        <v>3019573.5861461167</v>
      </c>
      <c r="BA21" s="88">
        <v>13.963604349426657</v>
      </c>
      <c r="BB21" s="85">
        <v>1903093.3159913714</v>
      </c>
      <c r="BC21" s="88">
        <v>62.32498169285644</v>
      </c>
      <c r="BD21" s="85">
        <v>4922666.9021374881</v>
      </c>
      <c r="BE21" s="89">
        <v>19.947511770101784</v>
      </c>
      <c r="BF21" s="87">
        <f>+'All Plans Q1'!BF21+'All Plans Q2'!BF21</f>
        <v>8477802.4847904406</v>
      </c>
      <c r="BG21" s="85">
        <f t="shared" si="69"/>
        <v>8.3401237223813691</v>
      </c>
      <c r="BH21" s="85">
        <f>+'All Plans Q1'!BH21+'All Plans Q2'!BH21</f>
        <v>6433004.557677025</v>
      </c>
      <c r="BI21" s="85">
        <f t="shared" si="70"/>
        <v>17.191261825637021</v>
      </c>
      <c r="BJ21" s="85">
        <f t="shared" si="71"/>
        <v>14910807.042467466</v>
      </c>
      <c r="BK21" s="89">
        <f t="shared" si="72"/>
        <v>10.721722747709778</v>
      </c>
      <c r="BL21" s="178">
        <f t="shared" si="73"/>
        <v>11497376.070936557</v>
      </c>
      <c r="BM21" s="179">
        <f t="shared" si="74"/>
        <v>8336097.8736683968</v>
      </c>
      <c r="BN21" s="180">
        <f t="shared" si="75"/>
        <v>19833473.944604956</v>
      </c>
      <c r="BO21" s="82"/>
      <c r="BP21" s="84">
        <v>1322099.6453331385</v>
      </c>
      <c r="BQ21" s="88">
        <v>8.8216430595391913</v>
      </c>
      <c r="BR21" s="85">
        <v>1358646.3507000427</v>
      </c>
      <c r="BS21" s="88">
        <v>70.623055967358496</v>
      </c>
      <c r="BT21" s="85">
        <v>2680745.9960331814</v>
      </c>
      <c r="BU21" s="89">
        <v>15.852271897445309</v>
      </c>
      <c r="BV21" s="87">
        <f>+'All Plans Q1'!BV21+'All Plans Q2'!BV21</f>
        <v>1302331.5798106629</v>
      </c>
      <c r="BW21" s="85">
        <f t="shared" si="76"/>
        <v>2.949841854010181</v>
      </c>
      <c r="BX21" s="85">
        <f>+'All Plans Q1'!BX21+'All Plans Q2'!BX21</f>
        <v>3239307.1475552325</v>
      </c>
      <c r="BY21" s="85">
        <f t="shared" si="77"/>
        <v>14.558160369763032</v>
      </c>
      <c r="BZ21" s="85">
        <f t="shared" si="78"/>
        <v>4541638.7273658952</v>
      </c>
      <c r="CA21" s="89">
        <f t="shared" si="79"/>
        <v>6.8398173604908061</v>
      </c>
      <c r="CB21" s="178">
        <f t="shared" si="80"/>
        <v>2624431.2251438014</v>
      </c>
      <c r="CC21" s="179">
        <f t="shared" si="81"/>
        <v>4597953.4982552752</v>
      </c>
      <c r="CD21" s="180">
        <f t="shared" si="82"/>
        <v>7222384.7233990766</v>
      </c>
      <c r="CE21" s="82"/>
      <c r="CF21" s="84">
        <v>2832845.3565714802</v>
      </c>
      <c r="CG21" s="88">
        <v>11.338547388235286</v>
      </c>
      <c r="CH21" s="85">
        <v>3374407.4696718389</v>
      </c>
      <c r="CI21" s="88">
        <v>97.018701868026767</v>
      </c>
      <c r="CJ21" s="85">
        <v>6207252.8262433186</v>
      </c>
      <c r="CK21" s="89">
        <v>21.808683157170428</v>
      </c>
      <c r="CL21" s="87">
        <f>+'All Plans Q1'!CL21+'All Plans Q2'!CL21</f>
        <v>4772913.6282714158</v>
      </c>
      <c r="CM21" s="85">
        <f t="shared" si="83"/>
        <v>5.0991468451290842</v>
      </c>
      <c r="CN21" s="85">
        <f>+'All Plans Q1'!CN21+'All Plans Q2'!CN21</f>
        <v>7239056.0805823393</v>
      </c>
      <c r="CO21" s="85">
        <f t="shared" si="84"/>
        <v>22.999895408578869</v>
      </c>
      <c r="CP21" s="85">
        <f t="shared" si="85"/>
        <v>12011969.708853755</v>
      </c>
      <c r="CQ21" s="89">
        <f t="shared" si="86"/>
        <v>9.6036983037211261</v>
      </c>
      <c r="CR21" s="178">
        <f t="shared" si="87"/>
        <v>7605758.9848428965</v>
      </c>
      <c r="CS21" s="179">
        <f t="shared" si="88"/>
        <v>10613463.550254177</v>
      </c>
      <c r="CT21" s="180">
        <f t="shared" si="89"/>
        <v>18219222.535097074</v>
      </c>
      <c r="CU21" s="82"/>
      <c r="CV21" s="87">
        <f t="shared" si="90"/>
        <v>13208371.507420192</v>
      </c>
      <c r="CW21" s="88">
        <f t="shared" ref="CW21:CW61" si="104">+CV21/$CV$110</f>
        <v>10.132950193148323</v>
      </c>
      <c r="CX21" s="88">
        <f t="shared" si="91"/>
        <v>14347453.490072887</v>
      </c>
      <c r="CY21" s="88">
        <f t="shared" si="92"/>
        <v>79.160111064922191</v>
      </c>
      <c r="CZ21" s="85">
        <f t="shared" si="93"/>
        <v>27555824.997493081</v>
      </c>
      <c r="DA21" s="89">
        <f t="shared" ref="DA21:DA62" si="105">+CZ21/$CZ$110</f>
        <v>18.559198060211415</v>
      </c>
      <c r="DB21" s="87">
        <f t="shared" si="94"/>
        <v>22828519.309744816</v>
      </c>
      <c r="DC21" s="88">
        <f t="shared" si="95"/>
        <v>4.823946097991163</v>
      </c>
      <c r="DD21" s="85">
        <f t="shared" si="96"/>
        <v>38037451.297300234</v>
      </c>
      <c r="DE21" s="88">
        <f t="shared" si="97"/>
        <v>19.229655742489484</v>
      </c>
      <c r="DF21" s="85">
        <f t="shared" si="98"/>
        <v>60865970.607045054</v>
      </c>
      <c r="DG21" s="89">
        <f t="shared" si="99"/>
        <v>9.0704005661432827</v>
      </c>
      <c r="DH21" s="226"/>
      <c r="DI21" s="239" t="s">
        <v>84</v>
      </c>
      <c r="DJ21" s="87">
        <f t="shared" si="100"/>
        <v>27555824.997493081</v>
      </c>
      <c r="DK21" s="85">
        <f t="shared" si="101"/>
        <v>60865970.607045054</v>
      </c>
      <c r="DL21" s="86">
        <f t="shared" si="102"/>
        <v>88421795.604538143</v>
      </c>
      <c r="DM21"/>
    </row>
    <row r="22" spans="1:117" s="65" customFormat="1" ht="15.6">
      <c r="A22" s="74">
        <v>10</v>
      </c>
      <c r="B22" s="74" t="s">
        <v>85</v>
      </c>
      <c r="C22" s="83"/>
      <c r="D22" s="84">
        <v>23017.78</v>
      </c>
      <c r="E22" s="88">
        <v>0.11721398963202867</v>
      </c>
      <c r="F22" s="85">
        <v>911.43999999999994</v>
      </c>
      <c r="G22" s="88">
        <v>3.2601495153271091E-2</v>
      </c>
      <c r="H22" s="85">
        <v>23929.219999999998</v>
      </c>
      <c r="I22" s="89">
        <v>0.10666925213189438</v>
      </c>
      <c r="J22" s="87">
        <f>+'All Plans Q1'!J22+'All Plans Q2'!J22</f>
        <v>107864.81</v>
      </c>
      <c r="K22" s="85">
        <f t="shared" si="49"/>
        <v>0.22513814299579424</v>
      </c>
      <c r="L22" s="85">
        <f>+'All Plans Q1'!L22+'All Plans Q2'!L22</f>
        <v>3212.0600000000004</v>
      </c>
      <c r="M22" s="85">
        <f t="shared" si="50"/>
        <v>8.429320470899445E-3</v>
      </c>
      <c r="N22" s="85">
        <f t="shared" si="51"/>
        <v>111076.87</v>
      </c>
      <c r="O22" s="89">
        <f t="shared" si="52"/>
        <v>0.12913467563705949</v>
      </c>
      <c r="P22" s="178">
        <f t="shared" si="53"/>
        <v>130882.59</v>
      </c>
      <c r="Q22" s="179">
        <f t="shared" si="54"/>
        <v>4123.5</v>
      </c>
      <c r="R22" s="180">
        <f t="shared" si="55"/>
        <v>135006.09</v>
      </c>
      <c r="S22" s="80"/>
      <c r="T22" s="84">
        <v>5535.9599860204071</v>
      </c>
      <c r="U22" s="88">
        <v>1.5014686579768559E-2</v>
      </c>
      <c r="V22" s="85">
        <v>671.6213784607246</v>
      </c>
      <c r="W22" s="88">
        <v>1.3381844198145502E-2</v>
      </c>
      <c r="X22" s="85">
        <v>6207.5813644811315</v>
      </c>
      <c r="Y22" s="89">
        <v>1.4819049694148208E-2</v>
      </c>
      <c r="Z22" s="87">
        <f>+'All Plans Q1'!Z22+'All Plans Q2'!Z22</f>
        <v>227303.19523833276</v>
      </c>
      <c r="AA22" s="88">
        <f t="shared" si="56"/>
        <v>0.13871166274581326</v>
      </c>
      <c r="AB22" s="85">
        <f>+'All Plans Q1'!AB22+'All Plans Q2'!AB22</f>
        <v>26824.154571709849</v>
      </c>
      <c r="AC22" s="88">
        <f t="shared" si="57"/>
        <v>5.4722288783076355E-2</v>
      </c>
      <c r="AD22" s="85">
        <f t="shared" si="103"/>
        <v>254127.34981004259</v>
      </c>
      <c r="AE22" s="89">
        <f t="shared" si="58"/>
        <v>0.11937244837029876</v>
      </c>
      <c r="AF22" s="178">
        <f t="shared" si="59"/>
        <v>232839.15522435316</v>
      </c>
      <c r="AG22" s="179">
        <f t="shared" si="60"/>
        <v>27495.775950170573</v>
      </c>
      <c r="AH22" s="180">
        <f t="shared" si="61"/>
        <v>260334.93117452372</v>
      </c>
      <c r="AI22" s="82"/>
      <c r="AJ22" s="84">
        <v>2104.7620392698991</v>
      </c>
      <c r="AK22" s="88">
        <v>1.7185659083463152E-2</v>
      </c>
      <c r="AL22" s="85">
        <v>204.73313325091286</v>
      </c>
      <c r="AM22" s="88">
        <v>1.1039207012342978E-2</v>
      </c>
      <c r="AN22" s="85">
        <v>2309.495172520812</v>
      </c>
      <c r="AO22" s="89">
        <v>1.6377307666544782E-2</v>
      </c>
      <c r="AP22" s="87">
        <f>+'All Plans Q1'!AP22+'All Plans Q2'!AP22</f>
        <v>58786.476512610679</v>
      </c>
      <c r="AQ22" s="85">
        <f t="shared" si="62"/>
        <v>0.26656665024853843</v>
      </c>
      <c r="AR22" s="85">
        <f>+'All Plans Q1'!AR22+'All Plans Q2'!AR22</f>
        <v>223.45684013733816</v>
      </c>
      <c r="AS22" s="85">
        <f t="shared" si="63"/>
        <v>1.1437974249981478E-3</v>
      </c>
      <c r="AT22" s="85">
        <f t="shared" si="64"/>
        <v>59009.933352748019</v>
      </c>
      <c r="AU22" s="89">
        <f t="shared" si="65"/>
        <v>0.14188627289694544</v>
      </c>
      <c r="AV22" s="178">
        <f t="shared" si="66"/>
        <v>60891.238551880582</v>
      </c>
      <c r="AW22" s="179">
        <f t="shared" si="67"/>
        <v>428.18997338825102</v>
      </c>
      <c r="AX22" s="180">
        <f t="shared" si="68"/>
        <v>61319.428525268835</v>
      </c>
      <c r="AY22" s="82"/>
      <c r="AZ22" s="84">
        <v>78137.687545683104</v>
      </c>
      <c r="BA22" s="88">
        <v>0.36133703072280227</v>
      </c>
      <c r="BB22" s="85">
        <v>2430.6872202571326</v>
      </c>
      <c r="BC22" s="88">
        <v>7.9603314892979615E-2</v>
      </c>
      <c r="BD22" s="85">
        <v>80568.374765940243</v>
      </c>
      <c r="BE22" s="89">
        <v>0.32647721974520016</v>
      </c>
      <c r="BF22" s="87">
        <f>+'All Plans Q1'!BF22+'All Plans Q2'!BF22</f>
        <v>200625.88952636602</v>
      </c>
      <c r="BG22" s="85">
        <f t="shared" si="69"/>
        <v>0.19736774282776529</v>
      </c>
      <c r="BH22" s="85">
        <f>+'All Plans Q1'!BH22+'All Plans Q2'!BH22</f>
        <v>7704.5810491263574</v>
      </c>
      <c r="BI22" s="85">
        <f t="shared" si="70"/>
        <v>2.0589363630141896E-2</v>
      </c>
      <c r="BJ22" s="85">
        <f t="shared" si="71"/>
        <v>208330.47057549239</v>
      </c>
      <c r="BK22" s="89">
        <f t="shared" si="72"/>
        <v>0.1498015190625597</v>
      </c>
      <c r="BL22" s="178">
        <f t="shared" si="73"/>
        <v>278763.57707204914</v>
      </c>
      <c r="BM22" s="179">
        <f t="shared" si="74"/>
        <v>10135.26826938349</v>
      </c>
      <c r="BN22" s="180">
        <f t="shared" si="75"/>
        <v>288898.84534143261</v>
      </c>
      <c r="BO22" s="82"/>
      <c r="BP22" s="84">
        <v>2428.3309445527789</v>
      </c>
      <c r="BQ22" s="88">
        <v>1.6202915490443576E-2</v>
      </c>
      <c r="BR22" s="85">
        <v>52.606957191238649</v>
      </c>
      <c r="BS22" s="88">
        <v>2.7345335893148273E-3</v>
      </c>
      <c r="BT22" s="85">
        <v>2480.9379017440174</v>
      </c>
      <c r="BU22" s="89">
        <v>1.4670730549376832E-2</v>
      </c>
      <c r="BV22" s="87">
        <f>+'All Plans Q1'!BV22+'All Plans Q2'!BV22</f>
        <v>70705.115121436</v>
      </c>
      <c r="BW22" s="85">
        <f t="shared" si="76"/>
        <v>0.16015038805105417</v>
      </c>
      <c r="BX22" s="85">
        <f>+'All Plans Q1'!BX22+'All Plans Q2'!BX22</f>
        <v>739.1985601645481</v>
      </c>
      <c r="BY22" s="85">
        <f t="shared" si="77"/>
        <v>3.3221212727836667E-3</v>
      </c>
      <c r="BZ22" s="85">
        <f t="shared" si="78"/>
        <v>71444.313681600543</v>
      </c>
      <c r="CA22" s="89">
        <f t="shared" si="79"/>
        <v>0.10759685795421768</v>
      </c>
      <c r="CB22" s="178">
        <f t="shared" si="80"/>
        <v>73133.446065988785</v>
      </c>
      <c r="CC22" s="179">
        <f t="shared" si="81"/>
        <v>791.80551735578672</v>
      </c>
      <c r="CD22" s="180">
        <f t="shared" si="82"/>
        <v>73925.251583344565</v>
      </c>
      <c r="CE22" s="82"/>
      <c r="CF22" s="84">
        <v>2914.8209944746432</v>
      </c>
      <c r="CG22" s="88">
        <v>1.1666657305315532E-2</v>
      </c>
      <c r="CH22" s="85">
        <v>429.2895411928946</v>
      </c>
      <c r="CI22" s="88">
        <v>1.2342645156634214E-2</v>
      </c>
      <c r="CJ22" s="85">
        <v>3344.110535667538</v>
      </c>
      <c r="CK22" s="89">
        <v>1.1749263185573681E-2</v>
      </c>
      <c r="CL22" s="87">
        <f>+'All Plans Q1'!CL22+'All Plans Q2'!CL22</f>
        <v>128118.14280442423</v>
      </c>
      <c r="CM22" s="85">
        <f t="shared" si="83"/>
        <v>0.1368751405462951</v>
      </c>
      <c r="CN22" s="85">
        <f>+'All Plans Q1'!CN22+'All Plans Q2'!CN22</f>
        <v>4315.736106927925</v>
      </c>
      <c r="CO22" s="85">
        <f t="shared" si="84"/>
        <v>1.371193674498853E-2</v>
      </c>
      <c r="CP22" s="85">
        <f t="shared" si="85"/>
        <v>132433.87891135216</v>
      </c>
      <c r="CQ22" s="89">
        <f t="shared" si="86"/>
        <v>0.10588230315954809</v>
      </c>
      <c r="CR22" s="178">
        <f t="shared" si="87"/>
        <v>131032.96379889888</v>
      </c>
      <c r="CS22" s="179">
        <f t="shared" si="88"/>
        <v>4745.0256481208198</v>
      </c>
      <c r="CT22" s="180">
        <f t="shared" si="89"/>
        <v>135777.9894470197</v>
      </c>
      <c r="CU22" s="82"/>
      <c r="CV22" s="87">
        <f t="shared" si="90"/>
        <v>114139.34151000084</v>
      </c>
      <c r="CW22" s="88">
        <f t="shared" si="104"/>
        <v>8.7563274696645932E-2</v>
      </c>
      <c r="CX22" s="88">
        <f t="shared" si="91"/>
        <v>4700.3782303529033</v>
      </c>
      <c r="CY22" s="88">
        <f t="shared" si="92"/>
        <v>2.5933693600702377E-2</v>
      </c>
      <c r="CZ22" s="85">
        <f t="shared" si="93"/>
        <v>118839.71974035374</v>
      </c>
      <c r="DA22" s="89">
        <f t="shared" si="105"/>
        <v>8.0040060360446308E-2</v>
      </c>
      <c r="DB22" s="87">
        <f t="shared" si="94"/>
        <v>793403.62920316972</v>
      </c>
      <c r="DC22" s="88">
        <f t="shared" si="95"/>
        <v>0.16765591711385688</v>
      </c>
      <c r="DD22" s="85">
        <f t="shared" si="96"/>
        <v>43019.187128066027</v>
      </c>
      <c r="DE22" s="88">
        <f t="shared" si="97"/>
        <v>2.1748149010529513E-2</v>
      </c>
      <c r="DF22" s="85">
        <f t="shared" si="98"/>
        <v>836422.81633123569</v>
      </c>
      <c r="DG22" s="89">
        <f t="shared" si="99"/>
        <v>0.12464583922872434</v>
      </c>
      <c r="DH22" s="226"/>
      <c r="DI22" s="239" t="s">
        <v>85</v>
      </c>
      <c r="DJ22" s="87">
        <f t="shared" si="100"/>
        <v>118839.71974035374</v>
      </c>
      <c r="DK22" s="85">
        <f t="shared" si="101"/>
        <v>836422.81633123569</v>
      </c>
      <c r="DL22" s="86">
        <f t="shared" si="102"/>
        <v>955262.53607158945</v>
      </c>
      <c r="DM22"/>
    </row>
    <row r="23" spans="1:117" s="65" customFormat="1" ht="15.6">
      <c r="A23" s="74">
        <v>11</v>
      </c>
      <c r="B23" s="74" t="s">
        <v>86</v>
      </c>
      <c r="C23" s="83"/>
      <c r="D23" s="84">
        <v>27260465.98</v>
      </c>
      <c r="E23" s="88">
        <v>138.81912055567437</v>
      </c>
      <c r="F23" s="85">
        <v>3657849.34</v>
      </c>
      <c r="G23" s="88">
        <v>130.83840683907428</v>
      </c>
      <c r="H23" s="85">
        <v>30918315.32</v>
      </c>
      <c r="I23" s="89">
        <v>137.82453303377599</v>
      </c>
      <c r="J23" s="87">
        <f>+'All Plans Q1'!J23+'All Plans Q2'!J23</f>
        <v>16506139.48</v>
      </c>
      <c r="K23" s="85">
        <f t="shared" si="49"/>
        <v>34.452029262896446</v>
      </c>
      <c r="L23" s="85">
        <f>+'All Plans Q1'!L23+'All Plans Q2'!L23</f>
        <v>5378439.3799999999</v>
      </c>
      <c r="M23" s="85">
        <f t="shared" si="50"/>
        <v>14.114490130111426</v>
      </c>
      <c r="N23" s="85">
        <f t="shared" si="51"/>
        <v>21884578.859999999</v>
      </c>
      <c r="O23" s="89">
        <f t="shared" si="52"/>
        <v>25.442362505711127</v>
      </c>
      <c r="P23" s="178">
        <f t="shared" si="53"/>
        <v>43766605.460000001</v>
      </c>
      <c r="Q23" s="179">
        <f t="shared" si="54"/>
        <v>9036288.7199999988</v>
      </c>
      <c r="R23" s="180">
        <f t="shared" si="55"/>
        <v>52802894.18</v>
      </c>
      <c r="S23" s="80"/>
      <c r="T23" s="84">
        <v>34688251.8400575</v>
      </c>
      <c r="U23" s="88">
        <v>94.081826944878401</v>
      </c>
      <c r="V23" s="85">
        <v>3843603.7800258971</v>
      </c>
      <c r="W23" s="88">
        <v>76.582593397475478</v>
      </c>
      <c r="X23" s="85">
        <v>38531855.620083399</v>
      </c>
      <c r="Y23" s="89">
        <v>91.985179043962162</v>
      </c>
      <c r="Z23" s="87">
        <f>+'All Plans Q1'!Z23+'All Plans Q2'!Z23</f>
        <v>22327620.629407905</v>
      </c>
      <c r="AA23" s="88">
        <f t="shared" si="56"/>
        <v>13.625419472944532</v>
      </c>
      <c r="AB23" s="85">
        <f>+'All Plans Q1'!AB23+'All Plans Q2'!AB23</f>
        <v>3571913.986565467</v>
      </c>
      <c r="AC23" s="88">
        <f t="shared" si="57"/>
        <v>7.2868394848608125</v>
      </c>
      <c r="AD23" s="85">
        <f t="shared" si="103"/>
        <v>25899534.615973372</v>
      </c>
      <c r="AE23" s="89">
        <f t="shared" si="58"/>
        <v>12.165911544235801</v>
      </c>
      <c r="AF23" s="178">
        <f t="shared" si="59"/>
        <v>57015872.469465405</v>
      </c>
      <c r="AG23" s="179">
        <f t="shared" si="60"/>
        <v>7415517.7665913645</v>
      </c>
      <c r="AH23" s="180">
        <f t="shared" si="61"/>
        <v>64431390.236056767</v>
      </c>
      <c r="AI23" s="82"/>
      <c r="AJ23" s="84">
        <v>15105174.312594388</v>
      </c>
      <c r="AK23" s="88">
        <v>123.3357364344045</v>
      </c>
      <c r="AL23" s="85">
        <v>3321051.8601846518</v>
      </c>
      <c r="AM23" s="88">
        <v>179.07105899841756</v>
      </c>
      <c r="AN23" s="85">
        <v>18426226.172779039</v>
      </c>
      <c r="AO23" s="89">
        <v>130.66577438893643</v>
      </c>
      <c r="AP23" s="87">
        <f>+'All Plans Q1'!AP23+'All Plans Q2'!AP23</f>
        <v>5575260.5686767846</v>
      </c>
      <c r="AQ23" s="85">
        <f t="shared" si="62"/>
        <v>25.28095953728613</v>
      </c>
      <c r="AR23" s="85">
        <f>+'All Plans Q1'!AR23+'All Plans Q2'!AR23</f>
        <v>5862885.6482989257</v>
      </c>
      <c r="AS23" s="85">
        <f t="shared" si="63"/>
        <v>30.010061466283069</v>
      </c>
      <c r="AT23" s="85">
        <f t="shared" si="64"/>
        <v>11438146.216975711</v>
      </c>
      <c r="AU23" s="89">
        <f t="shared" si="65"/>
        <v>27.502419395655913</v>
      </c>
      <c r="AV23" s="178">
        <f t="shared" si="66"/>
        <v>20680434.881271172</v>
      </c>
      <c r="AW23" s="179">
        <f t="shared" si="67"/>
        <v>9183937.5084835775</v>
      </c>
      <c r="AX23" s="180">
        <f t="shared" si="68"/>
        <v>29864372.38975475</v>
      </c>
      <c r="AY23" s="82"/>
      <c r="AZ23" s="84">
        <v>47265449.583821051</v>
      </c>
      <c r="BA23" s="88">
        <v>218.57259595008023</v>
      </c>
      <c r="BB23" s="85">
        <v>5549112.1865330432</v>
      </c>
      <c r="BC23" s="88">
        <v>181.72956235575711</v>
      </c>
      <c r="BD23" s="85">
        <v>52814561.770354092</v>
      </c>
      <c r="BE23" s="89">
        <v>214.01388992813099</v>
      </c>
      <c r="BF23" s="87">
        <f>+'All Plans Q1'!BF23+'All Plans Q2'!BF23</f>
        <v>49000412.643185697</v>
      </c>
      <c r="BG23" s="85">
        <f t="shared" si="69"/>
        <v>48.204650276422512</v>
      </c>
      <c r="BH23" s="85">
        <f>+'All Plans Q1'!BH23+'All Plans Q2'!BH23</f>
        <v>8212404.2801241707</v>
      </c>
      <c r="BI23" s="85">
        <f t="shared" si="70"/>
        <v>21.946446785757882</v>
      </c>
      <c r="BJ23" s="85">
        <f t="shared" si="71"/>
        <v>57212816.92330987</v>
      </c>
      <c r="BK23" s="89">
        <f t="shared" si="72"/>
        <v>41.139286352517686</v>
      </c>
      <c r="BL23" s="178">
        <f t="shared" si="73"/>
        <v>96265862.227006748</v>
      </c>
      <c r="BM23" s="179">
        <f t="shared" si="74"/>
        <v>13761516.466657214</v>
      </c>
      <c r="BN23" s="180">
        <f t="shared" si="75"/>
        <v>110027378.69366395</v>
      </c>
      <c r="BO23" s="82"/>
      <c r="BP23" s="84">
        <v>23089325.93124003</v>
      </c>
      <c r="BQ23" s="88">
        <v>154.06236025382017</v>
      </c>
      <c r="BR23" s="85">
        <v>2098064.3894444201</v>
      </c>
      <c r="BS23" s="88">
        <v>109.05834231439964</v>
      </c>
      <c r="BT23" s="85">
        <v>25187390.320684448</v>
      </c>
      <c r="BU23" s="89">
        <v>148.94263027582639</v>
      </c>
      <c r="BV23" s="87">
        <f>+'All Plans Q1'!BV23+'All Plans Q2'!BV23</f>
        <v>14081447.467464186</v>
      </c>
      <c r="BW23" s="85">
        <f t="shared" si="76"/>
        <v>31.895136191514652</v>
      </c>
      <c r="BX23" s="85">
        <f>+'All Plans Q1'!BX23+'All Plans Q2'!BX23</f>
        <v>2271973.4081746554</v>
      </c>
      <c r="BY23" s="85">
        <f t="shared" si="77"/>
        <v>10.210749313169213</v>
      </c>
      <c r="BZ23" s="85">
        <f t="shared" si="78"/>
        <v>16353420.875638843</v>
      </c>
      <c r="CA23" s="89">
        <f t="shared" si="79"/>
        <v>24.62864589704645</v>
      </c>
      <c r="CB23" s="178">
        <f t="shared" si="80"/>
        <v>37170773.398704216</v>
      </c>
      <c r="CC23" s="179">
        <f t="shared" si="81"/>
        <v>4370037.7976190755</v>
      </c>
      <c r="CD23" s="180">
        <f t="shared" si="82"/>
        <v>41540811.19632329</v>
      </c>
      <c r="CE23" s="82"/>
      <c r="CF23" s="84">
        <v>43909484.750206605</v>
      </c>
      <c r="CG23" s="88">
        <v>175.74901237664847</v>
      </c>
      <c r="CH23" s="85">
        <v>5912716.3303765729</v>
      </c>
      <c r="CI23" s="88">
        <v>169.99845692695934</v>
      </c>
      <c r="CJ23" s="85">
        <v>49822201.080583178</v>
      </c>
      <c r="CK23" s="89">
        <v>175.04629309853095</v>
      </c>
      <c r="CL23" s="87">
        <f>+'All Plans Q1'!CL23+'All Plans Q2'!CL23</f>
        <v>44612191.093253486</v>
      </c>
      <c r="CM23" s="85">
        <f t="shared" si="83"/>
        <v>47.66147707345926</v>
      </c>
      <c r="CN23" s="85">
        <f>+'All Plans Q1'!CN23+'All Plans Q2'!CN23</f>
        <v>6982001.5654341681</v>
      </c>
      <c r="CO23" s="85">
        <f t="shared" si="84"/>
        <v>22.183182995123538</v>
      </c>
      <c r="CP23" s="85">
        <f t="shared" si="85"/>
        <v>51594192.658687651</v>
      </c>
      <c r="CQ23" s="89">
        <f t="shared" si="86"/>
        <v>41.250109060205276</v>
      </c>
      <c r="CR23" s="178">
        <f t="shared" si="87"/>
        <v>88521675.843460083</v>
      </c>
      <c r="CS23" s="179">
        <f t="shared" si="88"/>
        <v>12894717.895810742</v>
      </c>
      <c r="CT23" s="180">
        <f t="shared" si="89"/>
        <v>101416393.73927082</v>
      </c>
      <c r="CU23" s="82"/>
      <c r="CV23" s="87">
        <f t="shared" si="90"/>
        <v>191318152.39791954</v>
      </c>
      <c r="CW23" s="88">
        <f t="shared" si="104"/>
        <v>146.77186420780214</v>
      </c>
      <c r="CX23" s="88">
        <f t="shared" si="91"/>
        <v>24382397.886564586</v>
      </c>
      <c r="CY23" s="88">
        <f t="shared" si="92"/>
        <v>134.52654340821087</v>
      </c>
      <c r="CZ23" s="85">
        <f t="shared" si="93"/>
        <v>215700550.28448412</v>
      </c>
      <c r="DA23" s="89">
        <f t="shared" si="105"/>
        <v>145.27705974292297</v>
      </c>
      <c r="DB23" s="87">
        <f t="shared" si="94"/>
        <v>152103071.88198805</v>
      </c>
      <c r="DC23" s="88">
        <f t="shared" si="95"/>
        <v>32.141244473283692</v>
      </c>
      <c r="DD23" s="85">
        <f t="shared" si="96"/>
        <v>32279618.268597391</v>
      </c>
      <c r="DE23" s="88">
        <f t="shared" si="97"/>
        <v>16.318810162976384</v>
      </c>
      <c r="DF23" s="85">
        <f t="shared" si="98"/>
        <v>184382690.15058544</v>
      </c>
      <c r="DG23" s="89">
        <f t="shared" si="99"/>
        <v>27.477173869881796</v>
      </c>
      <c r="DH23" s="226"/>
      <c r="DI23" s="239" t="s">
        <v>86</v>
      </c>
      <c r="DJ23" s="87">
        <f t="shared" si="100"/>
        <v>215700550.28448412</v>
      </c>
      <c r="DK23" s="85">
        <f t="shared" si="101"/>
        <v>184382690.15058544</v>
      </c>
      <c r="DL23" s="86">
        <f t="shared" si="102"/>
        <v>400083240.43506956</v>
      </c>
      <c r="DM23"/>
    </row>
    <row r="24" spans="1:117" s="65" customFormat="1" ht="15.6">
      <c r="A24" s="74">
        <v>12</v>
      </c>
      <c r="B24" s="74" t="s">
        <v>87</v>
      </c>
      <c r="C24" s="83"/>
      <c r="D24" s="84">
        <v>22846732.910000466</v>
      </c>
      <c r="E24" s="88">
        <v>116.34296245939109</v>
      </c>
      <c r="F24" s="85">
        <v>15537.68</v>
      </c>
      <c r="G24" s="88">
        <v>0.5557706477805201</v>
      </c>
      <c r="H24" s="85">
        <v>22862270.590000466</v>
      </c>
      <c r="I24" s="89">
        <v>101.91311316759817</v>
      </c>
      <c r="J24" s="87">
        <f>+'All Plans Q1'!J24+'All Plans Q2'!J24</f>
        <v>0</v>
      </c>
      <c r="K24" s="85">
        <f t="shared" si="49"/>
        <v>0</v>
      </c>
      <c r="L24" s="85">
        <f>+'All Plans Q1'!L24+'All Plans Q2'!L24</f>
        <v>0</v>
      </c>
      <c r="M24" s="85">
        <f t="shared" si="50"/>
        <v>0</v>
      </c>
      <c r="N24" s="85">
        <f t="shared" si="51"/>
        <v>0</v>
      </c>
      <c r="O24" s="89">
        <f t="shared" si="52"/>
        <v>0</v>
      </c>
      <c r="P24" s="178">
        <f t="shared" si="53"/>
        <v>22846732.910000466</v>
      </c>
      <c r="Q24" s="179">
        <f t="shared" si="54"/>
        <v>15537.68</v>
      </c>
      <c r="R24" s="180">
        <f t="shared" si="55"/>
        <v>22862270.590000466</v>
      </c>
      <c r="S24" s="80"/>
      <c r="T24" s="84">
        <v>49769620.251564838</v>
      </c>
      <c r="U24" s="88">
        <v>134.98566665192536</v>
      </c>
      <c r="V24" s="85">
        <v>1034613.3807971226</v>
      </c>
      <c r="W24" s="88">
        <v>20.614345390366864</v>
      </c>
      <c r="X24" s="85">
        <v>50804233.632361963</v>
      </c>
      <c r="Y24" s="89">
        <v>121.28241559247243</v>
      </c>
      <c r="Z24" s="87">
        <f>+'All Plans Q1'!Z24+'All Plans Q2'!Z24</f>
        <v>83437.383564190197</v>
      </c>
      <c r="AA24" s="88">
        <f t="shared" si="56"/>
        <v>5.0917622153149565E-2</v>
      </c>
      <c r="AB24" s="85">
        <f>+'All Plans Q1'!AB24+'All Plans Q2'!AB24</f>
        <v>2516.7456506208491</v>
      </c>
      <c r="AC24" s="88">
        <f t="shared" si="57"/>
        <v>5.1342562136916098E-3</v>
      </c>
      <c r="AD24" s="85">
        <f t="shared" si="103"/>
        <v>85954.129214811051</v>
      </c>
      <c r="AE24" s="89">
        <f t="shared" si="58"/>
        <v>4.0375641817296221E-2</v>
      </c>
      <c r="AF24" s="178">
        <f t="shared" si="59"/>
        <v>49853057.635129027</v>
      </c>
      <c r="AG24" s="179">
        <f t="shared" si="60"/>
        <v>1037130.1264477435</v>
      </c>
      <c r="AH24" s="180">
        <f t="shared" si="61"/>
        <v>50890187.761576772</v>
      </c>
      <c r="AI24" s="82"/>
      <c r="AJ24" s="84">
        <v>9459335.2051354293</v>
      </c>
      <c r="AK24" s="88">
        <v>77.236717005808913</v>
      </c>
      <c r="AL24" s="85">
        <v>305796.89537733211</v>
      </c>
      <c r="AM24" s="88">
        <v>16.488563322405483</v>
      </c>
      <c r="AN24" s="85">
        <v>9765132.1005127616</v>
      </c>
      <c r="AO24" s="89">
        <v>69.247415936353946</v>
      </c>
      <c r="AP24" s="87">
        <f>+'All Plans Q1'!AP24+'All Plans Q2'!AP24</f>
        <v>0</v>
      </c>
      <c r="AQ24" s="85">
        <f t="shared" si="62"/>
        <v>0</v>
      </c>
      <c r="AR24" s="85">
        <f>+'All Plans Q1'!AR24+'All Plans Q2'!AR24</f>
        <v>0</v>
      </c>
      <c r="AS24" s="85">
        <f t="shared" si="63"/>
        <v>0</v>
      </c>
      <c r="AT24" s="85">
        <f t="shared" si="64"/>
        <v>0</v>
      </c>
      <c r="AU24" s="89">
        <f t="shared" si="65"/>
        <v>0</v>
      </c>
      <c r="AV24" s="178">
        <f t="shared" si="66"/>
        <v>9459335.2051354293</v>
      </c>
      <c r="AW24" s="179">
        <f t="shared" si="67"/>
        <v>305796.89537733211</v>
      </c>
      <c r="AX24" s="180">
        <f t="shared" si="68"/>
        <v>9765132.1005127616</v>
      </c>
      <c r="AY24" s="82"/>
      <c r="AZ24" s="84">
        <v>28489625.97661598</v>
      </c>
      <c r="BA24" s="88">
        <v>131.74637207909501</v>
      </c>
      <c r="BB24" s="85">
        <v>779408.37514950871</v>
      </c>
      <c r="BC24" s="88">
        <v>25.525081878156499</v>
      </c>
      <c r="BD24" s="85">
        <v>29269034.351765487</v>
      </c>
      <c r="BE24" s="89">
        <v>118.60327315216928</v>
      </c>
      <c r="BF24" s="87">
        <f>+'All Plans Q1'!BF24+'All Plans Q2'!BF24</f>
        <v>96328.68361051273</v>
      </c>
      <c r="BG24" s="85">
        <f t="shared" si="69"/>
        <v>9.4764314309885148E-2</v>
      </c>
      <c r="BH24" s="85">
        <f>+'All Plans Q1'!BH24+'All Plans Q2'!BH24</f>
        <v>116.04324949152328</v>
      </c>
      <c r="BI24" s="85">
        <f t="shared" si="70"/>
        <v>3.1010857636122542E-4</v>
      </c>
      <c r="BJ24" s="85">
        <f t="shared" si="71"/>
        <v>96444.726860004259</v>
      </c>
      <c r="BK24" s="89">
        <f t="shared" si="72"/>
        <v>6.9349272573005341E-2</v>
      </c>
      <c r="BL24" s="178">
        <f t="shared" si="73"/>
        <v>28585954.660226494</v>
      </c>
      <c r="BM24" s="179">
        <f t="shared" si="74"/>
        <v>779524.41839900019</v>
      </c>
      <c r="BN24" s="180">
        <f t="shared" si="75"/>
        <v>29365479.078625493</v>
      </c>
      <c r="BO24" s="82"/>
      <c r="BP24" s="84">
        <v>13216111.956869667</v>
      </c>
      <c r="BQ24" s="88">
        <v>88.183839039632133</v>
      </c>
      <c r="BR24" s="85">
        <v>174130.60223323663</v>
      </c>
      <c r="BS24" s="88">
        <v>9.0513879942424698</v>
      </c>
      <c r="BT24" s="85">
        <v>13390242.559102904</v>
      </c>
      <c r="BU24" s="89">
        <v>79.181603230497103</v>
      </c>
      <c r="BV24" s="87">
        <f>+'All Plans Q1'!BV24+'All Plans Q2'!BV24</f>
        <v>0</v>
      </c>
      <c r="BW24" s="85">
        <f t="shared" si="76"/>
        <v>0</v>
      </c>
      <c r="BX24" s="85">
        <f>+'All Plans Q1'!BX24+'All Plans Q2'!BX24</f>
        <v>0</v>
      </c>
      <c r="BY24" s="85">
        <f t="shared" si="77"/>
        <v>0</v>
      </c>
      <c r="BZ24" s="85">
        <f t="shared" si="78"/>
        <v>0</v>
      </c>
      <c r="CA24" s="89">
        <f t="shared" si="79"/>
        <v>0</v>
      </c>
      <c r="CB24" s="178">
        <f t="shared" si="80"/>
        <v>13216111.956869667</v>
      </c>
      <c r="CC24" s="179">
        <f t="shared" si="81"/>
        <v>174130.60223323663</v>
      </c>
      <c r="CD24" s="180">
        <f t="shared" si="82"/>
        <v>13390242.559102904</v>
      </c>
      <c r="CE24" s="82"/>
      <c r="CF24" s="84">
        <v>40069391.217857435</v>
      </c>
      <c r="CG24" s="88">
        <v>160.37892435161996</v>
      </c>
      <c r="CH24" s="85">
        <v>8287.4814113712564</v>
      </c>
      <c r="CI24" s="88">
        <v>0.2382761108470503</v>
      </c>
      <c r="CJ24" s="85">
        <v>40077678.699268803</v>
      </c>
      <c r="CK24" s="89">
        <v>140.80969808929285</v>
      </c>
      <c r="CL24" s="87">
        <f>+'All Plans Q1'!CL24+'All Plans Q2'!CL24</f>
        <v>0</v>
      </c>
      <c r="CM24" s="85">
        <f t="shared" si="83"/>
        <v>0</v>
      </c>
      <c r="CN24" s="85">
        <f>+'All Plans Q1'!CN24+'All Plans Q2'!CN24</f>
        <v>0</v>
      </c>
      <c r="CO24" s="85">
        <f t="shared" si="84"/>
        <v>0</v>
      </c>
      <c r="CP24" s="85">
        <f t="shared" si="85"/>
        <v>0</v>
      </c>
      <c r="CQ24" s="89">
        <f t="shared" si="86"/>
        <v>0</v>
      </c>
      <c r="CR24" s="178">
        <f t="shared" si="87"/>
        <v>40069391.217857435</v>
      </c>
      <c r="CS24" s="179">
        <f t="shared" si="88"/>
        <v>8287.4814113712564</v>
      </c>
      <c r="CT24" s="180">
        <f t="shared" si="89"/>
        <v>40077678.699268803</v>
      </c>
      <c r="CU24" s="82"/>
      <c r="CV24" s="87">
        <f t="shared" si="90"/>
        <v>163850817.51804382</v>
      </c>
      <c r="CW24" s="88">
        <f t="shared" si="104"/>
        <v>125.69999050104359</v>
      </c>
      <c r="CX24" s="88">
        <f t="shared" si="91"/>
        <v>2317774.4149685716</v>
      </c>
      <c r="CY24" s="88">
        <f t="shared" si="92"/>
        <v>12.7880031281715</v>
      </c>
      <c r="CZ24" s="85">
        <f t="shared" si="93"/>
        <v>166168591.9330124</v>
      </c>
      <c r="DA24" s="89">
        <f t="shared" si="105"/>
        <v>111.91665679948947</v>
      </c>
      <c r="DB24" s="87">
        <f t="shared" si="94"/>
        <v>179766.06717470294</v>
      </c>
      <c r="DC24" s="88">
        <f t="shared" si="95"/>
        <v>3.7986774636252975E-2</v>
      </c>
      <c r="DD24" s="85">
        <f t="shared" si="96"/>
        <v>2632.7889001123722</v>
      </c>
      <c r="DE24" s="88">
        <f t="shared" si="97"/>
        <v>1.3309941246090224E-3</v>
      </c>
      <c r="DF24" s="85">
        <f t="shared" si="98"/>
        <v>182398.85607481532</v>
      </c>
      <c r="DG24" s="89">
        <f t="shared" si="99"/>
        <v>2.7181537908694695E-2</v>
      </c>
      <c r="DH24" s="226"/>
      <c r="DI24" s="239" t="s">
        <v>87</v>
      </c>
      <c r="DJ24" s="87">
        <f t="shared" si="100"/>
        <v>166168591.9330124</v>
      </c>
      <c r="DK24" s="85">
        <f t="shared" si="101"/>
        <v>182398.85607481532</v>
      </c>
      <c r="DL24" s="86">
        <f t="shared" si="102"/>
        <v>166350990.78908721</v>
      </c>
      <c r="DM24"/>
    </row>
    <row r="25" spans="1:117" s="65" customFormat="1" ht="15.6">
      <c r="A25" s="74">
        <v>13</v>
      </c>
      <c r="B25" s="74" t="s">
        <v>88</v>
      </c>
      <c r="C25" s="83"/>
      <c r="D25" s="84">
        <v>3305746.6299999142</v>
      </c>
      <c r="E25" s="88">
        <v>16.833932343385143</v>
      </c>
      <c r="F25" s="85">
        <v>4512</v>
      </c>
      <c r="G25" s="88">
        <v>0.16139070715742032</v>
      </c>
      <c r="H25" s="85">
        <v>3310258.6299999142</v>
      </c>
      <c r="I25" s="89">
        <v>14.756135487292948</v>
      </c>
      <c r="J25" s="87">
        <f>+'All Plans Q1'!J25+'All Plans Q2'!J25</f>
        <v>18.2</v>
      </c>
      <c r="K25" s="85">
        <f t="shared" si="49"/>
        <v>3.7987497521420147E-5</v>
      </c>
      <c r="L25" s="85">
        <f>+'All Plans Q1'!L25+'All Plans Q2'!L25</f>
        <v>0</v>
      </c>
      <c r="M25" s="85">
        <f t="shared" si="50"/>
        <v>0</v>
      </c>
      <c r="N25" s="85">
        <f t="shared" si="51"/>
        <v>18.2</v>
      </c>
      <c r="O25" s="89">
        <f t="shared" si="52"/>
        <v>2.115878037069718E-5</v>
      </c>
      <c r="P25" s="178">
        <f t="shared" si="53"/>
        <v>3305764.8299999144</v>
      </c>
      <c r="Q25" s="179">
        <f t="shared" si="54"/>
        <v>4512</v>
      </c>
      <c r="R25" s="180">
        <f t="shared" si="55"/>
        <v>3310276.8299999144</v>
      </c>
      <c r="S25" s="80"/>
      <c r="T25" s="84">
        <v>9933157.8659101799</v>
      </c>
      <c r="U25" s="88">
        <v>26.94081107533755</v>
      </c>
      <c r="V25" s="85">
        <v>385747.0892241025</v>
      </c>
      <c r="W25" s="88">
        <v>7.685889123594861</v>
      </c>
      <c r="X25" s="85">
        <v>10318904.955134282</v>
      </c>
      <c r="Y25" s="89">
        <v>24.633807652412273</v>
      </c>
      <c r="Z25" s="87">
        <f>+'All Plans Q1'!Z25+'All Plans Q2'!Z25</f>
        <v>3954.3517781709952</v>
      </c>
      <c r="AA25" s="88">
        <f t="shared" si="56"/>
        <v>2.4131412216041727E-3</v>
      </c>
      <c r="AB25" s="85">
        <f>+'All Plans Q1'!AB25+'All Plans Q2'!AB25</f>
        <v>161.94249439648925</v>
      </c>
      <c r="AC25" s="88">
        <f t="shared" si="57"/>
        <v>3.3036880699914372E-4</v>
      </c>
      <c r="AD25" s="85">
        <f t="shared" si="103"/>
        <v>4116.2942725674848</v>
      </c>
      <c r="AE25" s="89">
        <f t="shared" si="58"/>
        <v>1.9335664811218228E-3</v>
      </c>
      <c r="AF25" s="178">
        <f t="shared" si="59"/>
        <v>9937112.21768835</v>
      </c>
      <c r="AG25" s="179">
        <f t="shared" si="60"/>
        <v>385909.03171849897</v>
      </c>
      <c r="AH25" s="180">
        <f t="shared" si="61"/>
        <v>10323021.249406848</v>
      </c>
      <c r="AI25" s="82"/>
      <c r="AJ25" s="84">
        <v>1388915.8822199295</v>
      </c>
      <c r="AK25" s="88">
        <v>11.340680990103285</v>
      </c>
      <c r="AL25" s="85">
        <v>38670.737350262432</v>
      </c>
      <c r="AM25" s="88">
        <v>2.0851254906859933</v>
      </c>
      <c r="AN25" s="85">
        <v>1427586.6195701919</v>
      </c>
      <c r="AO25" s="89">
        <v>10.123435444909104</v>
      </c>
      <c r="AP25" s="87">
        <f>+'All Plans Q1'!AP25+'All Plans Q2'!AP25</f>
        <v>1573.325608266181</v>
      </c>
      <c r="AQ25" s="85">
        <f t="shared" si="62"/>
        <v>7.1342281767098701E-3</v>
      </c>
      <c r="AR25" s="85">
        <f>+'All Plans Q1'!AR25+'All Plans Q2'!AR25</f>
        <v>0</v>
      </c>
      <c r="AS25" s="85">
        <f t="shared" si="63"/>
        <v>0</v>
      </c>
      <c r="AT25" s="85">
        <f t="shared" si="64"/>
        <v>1573.325608266181</v>
      </c>
      <c r="AU25" s="89">
        <f t="shared" si="65"/>
        <v>3.7829784567925176E-3</v>
      </c>
      <c r="AV25" s="178">
        <f t="shared" si="66"/>
        <v>1390489.2078281958</v>
      </c>
      <c r="AW25" s="179">
        <f t="shared" si="67"/>
        <v>38670.737350262432</v>
      </c>
      <c r="AX25" s="180">
        <f t="shared" si="68"/>
        <v>1429159.9451784582</v>
      </c>
      <c r="AY25" s="82"/>
      <c r="AZ25" s="84">
        <v>3710250.1908847699</v>
      </c>
      <c r="BA25" s="88">
        <v>17.157543681199975</v>
      </c>
      <c r="BB25" s="85">
        <v>68432.809312766622</v>
      </c>
      <c r="BC25" s="88">
        <v>2.2411268810468847</v>
      </c>
      <c r="BD25" s="85">
        <v>3778683.0001975363</v>
      </c>
      <c r="BE25" s="89">
        <v>15.311887868991278</v>
      </c>
      <c r="BF25" s="87">
        <f>+'All Plans Q1'!BF25+'All Plans Q2'!BF25</f>
        <v>0</v>
      </c>
      <c r="BG25" s="85">
        <f t="shared" si="69"/>
        <v>0</v>
      </c>
      <c r="BH25" s="85">
        <f>+'All Plans Q1'!BH25+'All Plans Q2'!BH25</f>
        <v>0</v>
      </c>
      <c r="BI25" s="85">
        <f t="shared" si="70"/>
        <v>0</v>
      </c>
      <c r="BJ25" s="85">
        <f t="shared" si="71"/>
        <v>0</v>
      </c>
      <c r="BK25" s="89">
        <f t="shared" si="72"/>
        <v>0</v>
      </c>
      <c r="BL25" s="178">
        <f t="shared" si="73"/>
        <v>3710250.1908847699</v>
      </c>
      <c r="BM25" s="179">
        <f t="shared" si="74"/>
        <v>68432.809312766622</v>
      </c>
      <c r="BN25" s="180">
        <f t="shared" si="75"/>
        <v>3778683.0001975363</v>
      </c>
      <c r="BO25" s="82"/>
      <c r="BP25" s="84">
        <v>2959844.7064739186</v>
      </c>
      <c r="BQ25" s="88">
        <v>19.749414202134641</v>
      </c>
      <c r="BR25" s="85">
        <v>51916.461736279613</v>
      </c>
      <c r="BS25" s="88">
        <v>2.6986413211497875</v>
      </c>
      <c r="BT25" s="85">
        <v>3011761.1682101982</v>
      </c>
      <c r="BU25" s="89">
        <v>17.809690660466675</v>
      </c>
      <c r="BV25" s="87">
        <f>+'All Plans Q1'!BV25+'All Plans Q2'!BV25</f>
        <v>93735.680299421365</v>
      </c>
      <c r="BW25" s="85">
        <f t="shared" si="76"/>
        <v>0.21231569382779611</v>
      </c>
      <c r="BX25" s="85">
        <f>+'All Plans Q1'!BX25+'All Plans Q2'!BX25</f>
        <v>114.3360091765903</v>
      </c>
      <c r="BY25" s="85">
        <f t="shared" si="77"/>
        <v>5.1385122861465787E-4</v>
      </c>
      <c r="BZ25" s="85">
        <f t="shared" si="78"/>
        <v>93850.016308597958</v>
      </c>
      <c r="CA25" s="89">
        <f t="shared" si="79"/>
        <v>0.14134038600692464</v>
      </c>
      <c r="CB25" s="178">
        <f t="shared" si="80"/>
        <v>3053580.3867733399</v>
      </c>
      <c r="CC25" s="179">
        <f t="shared" si="81"/>
        <v>52030.797745456206</v>
      </c>
      <c r="CD25" s="180">
        <f t="shared" si="82"/>
        <v>3105611.1845187959</v>
      </c>
      <c r="CE25" s="82"/>
      <c r="CF25" s="84">
        <v>5204.7351631069541</v>
      </c>
      <c r="CG25" s="88">
        <v>2.0832106543763475E-2</v>
      </c>
      <c r="CH25" s="85">
        <v>0</v>
      </c>
      <c r="CI25" s="88">
        <v>0</v>
      </c>
      <c r="CJ25" s="85">
        <v>5204.7351631069541</v>
      </c>
      <c r="CK25" s="89">
        <v>1.8286418044595673E-2</v>
      </c>
      <c r="CL25" s="87">
        <f>+'All Plans Q1'!CL25+'All Plans Q2'!CL25</f>
        <v>0</v>
      </c>
      <c r="CM25" s="85">
        <f t="shared" si="83"/>
        <v>0</v>
      </c>
      <c r="CN25" s="85">
        <f>+'All Plans Q1'!CN25+'All Plans Q2'!CN25</f>
        <v>0</v>
      </c>
      <c r="CO25" s="85">
        <f t="shared" si="84"/>
        <v>0</v>
      </c>
      <c r="CP25" s="85">
        <f t="shared" si="85"/>
        <v>0</v>
      </c>
      <c r="CQ25" s="89">
        <f t="shared" si="86"/>
        <v>0</v>
      </c>
      <c r="CR25" s="178">
        <f t="shared" si="87"/>
        <v>5204.7351631069541</v>
      </c>
      <c r="CS25" s="179">
        <f t="shared" si="88"/>
        <v>0</v>
      </c>
      <c r="CT25" s="180">
        <f t="shared" si="89"/>
        <v>5204.7351631069541</v>
      </c>
      <c r="CU25" s="82"/>
      <c r="CV25" s="87">
        <f t="shared" si="90"/>
        <v>21303120.010651819</v>
      </c>
      <c r="CW25" s="88">
        <f t="shared" si="104"/>
        <v>16.342927203806209</v>
      </c>
      <c r="CX25" s="88">
        <f t="shared" si="91"/>
        <v>549279.09762341122</v>
      </c>
      <c r="CY25" s="88">
        <f t="shared" si="92"/>
        <v>3.030572247792565</v>
      </c>
      <c r="CZ25" s="85">
        <f t="shared" si="93"/>
        <v>21852399.108275231</v>
      </c>
      <c r="DA25" s="89">
        <f t="shared" si="105"/>
        <v>14.717868297471183</v>
      </c>
      <c r="DB25" s="87">
        <f t="shared" si="94"/>
        <v>99281.557685858541</v>
      </c>
      <c r="DC25" s="88">
        <f t="shared" si="95"/>
        <v>2.0979410723179992E-2</v>
      </c>
      <c r="DD25" s="85">
        <f t="shared" si="96"/>
        <v>276.27850357307955</v>
      </c>
      <c r="DE25" s="88">
        <f t="shared" si="97"/>
        <v>1.3967130634584738E-4</v>
      </c>
      <c r="DF25" s="85">
        <f t="shared" si="98"/>
        <v>99557.836189431619</v>
      </c>
      <c r="DG25" s="89">
        <f t="shared" si="99"/>
        <v>1.483636003386263E-2</v>
      </c>
      <c r="DH25" s="226"/>
      <c r="DI25" s="239" t="s">
        <v>88</v>
      </c>
      <c r="DJ25" s="87">
        <f t="shared" si="100"/>
        <v>21852399.108275231</v>
      </c>
      <c r="DK25" s="85">
        <f t="shared" si="101"/>
        <v>99557.836189431619</v>
      </c>
      <c r="DL25" s="86">
        <f t="shared" si="102"/>
        <v>21951956.944464661</v>
      </c>
      <c r="DM25"/>
    </row>
    <row r="26" spans="1:117" s="65" customFormat="1" ht="15.6">
      <c r="A26" s="74">
        <v>14</v>
      </c>
      <c r="B26" s="74" t="s">
        <v>89</v>
      </c>
      <c r="C26" s="83"/>
      <c r="D26" s="84">
        <v>991372.07</v>
      </c>
      <c r="E26" s="88">
        <v>5.0483876175053721</v>
      </c>
      <c r="F26" s="85">
        <v>175787.29</v>
      </c>
      <c r="G26" s="88">
        <v>6.2877737239331832</v>
      </c>
      <c r="H26" s="85">
        <v>1167159.3599999999</v>
      </c>
      <c r="I26" s="89">
        <v>5.2028447249822802</v>
      </c>
      <c r="J26" s="87">
        <f>+'All Plans Q1'!J26+'All Plans Q2'!J26</f>
        <v>369622.73000000004</v>
      </c>
      <c r="K26" s="85">
        <f t="shared" si="49"/>
        <v>0.7714858538316236</v>
      </c>
      <c r="L26" s="85">
        <f>+'All Plans Q1'!L26+'All Plans Q2'!L26</f>
        <v>680148.2300000001</v>
      </c>
      <c r="M26" s="85">
        <f t="shared" si="50"/>
        <v>1.7848942418214553</v>
      </c>
      <c r="N26" s="85">
        <f t="shared" si="51"/>
        <v>1049770.9600000002</v>
      </c>
      <c r="O26" s="89">
        <f t="shared" si="52"/>
        <v>1.2204325924272494</v>
      </c>
      <c r="P26" s="178">
        <f t="shared" si="53"/>
        <v>1360994.8</v>
      </c>
      <c r="Q26" s="179">
        <f t="shared" si="54"/>
        <v>855935.52000000014</v>
      </c>
      <c r="R26" s="180">
        <f t="shared" si="55"/>
        <v>2216930.3200000003</v>
      </c>
      <c r="S26" s="80"/>
      <c r="T26" s="84">
        <v>14770021.13792388</v>
      </c>
      <c r="U26" s="88">
        <v>40.059400487448919</v>
      </c>
      <c r="V26" s="85">
        <v>1461603.6133139641</v>
      </c>
      <c r="W26" s="88">
        <v>29.121991139770948</v>
      </c>
      <c r="X26" s="85">
        <v>16231624.751237843</v>
      </c>
      <c r="Y26" s="89">
        <v>38.748949016065822</v>
      </c>
      <c r="Z26" s="87">
        <f>+'All Plans Q1'!Z26+'All Plans Q2'!Z26</f>
        <v>2570138.7102355682</v>
      </c>
      <c r="AA26" s="88">
        <f t="shared" si="56"/>
        <v>1.5684258798489319</v>
      </c>
      <c r="AB26" s="85">
        <f>+'All Plans Q1'!AB26+'All Plans Q2'!AB26</f>
        <v>1962273.1668360033</v>
      </c>
      <c r="AC26" s="88">
        <f t="shared" si="57"/>
        <v>4.0031113979685369</v>
      </c>
      <c r="AD26" s="85">
        <f t="shared" si="103"/>
        <v>4532411.8770715715</v>
      </c>
      <c r="AE26" s="89">
        <f t="shared" si="58"/>
        <v>2.1290313820731233</v>
      </c>
      <c r="AF26" s="178">
        <f t="shared" si="59"/>
        <v>17340159.848159447</v>
      </c>
      <c r="AG26" s="179">
        <f t="shared" si="60"/>
        <v>3423876.7801499674</v>
      </c>
      <c r="AH26" s="180">
        <f t="shared" si="61"/>
        <v>20764036.628309414</v>
      </c>
      <c r="AI26" s="82"/>
      <c r="AJ26" s="84">
        <v>2155028.0931888069</v>
      </c>
      <c r="AK26" s="88">
        <v>17.596088029825648</v>
      </c>
      <c r="AL26" s="85">
        <v>391574.1322898278</v>
      </c>
      <c r="AM26" s="88">
        <v>21.113670456692969</v>
      </c>
      <c r="AN26" s="85">
        <v>2546602.2254786347</v>
      </c>
      <c r="AO26" s="89">
        <v>18.058703324955925</v>
      </c>
      <c r="AP26" s="87">
        <f>+'All Plans Q1'!AP26+'All Plans Q2'!AP26</f>
        <v>554142.11954509967</v>
      </c>
      <c r="AQ26" s="85">
        <f t="shared" si="62"/>
        <v>2.5127515260601623</v>
      </c>
      <c r="AR26" s="85">
        <f>+'All Plans Q1'!AR26+'All Plans Q2'!AR26</f>
        <v>872237.45551378885</v>
      </c>
      <c r="AS26" s="85">
        <f t="shared" si="63"/>
        <v>4.4646785257969164</v>
      </c>
      <c r="AT26" s="85">
        <f t="shared" si="64"/>
        <v>1426379.5750588886</v>
      </c>
      <c r="AU26" s="89">
        <f t="shared" si="65"/>
        <v>3.4296544690472826</v>
      </c>
      <c r="AV26" s="178">
        <f t="shared" si="66"/>
        <v>2709170.2127339067</v>
      </c>
      <c r="AW26" s="179">
        <f t="shared" si="67"/>
        <v>1263811.5878036167</v>
      </c>
      <c r="AX26" s="180">
        <f t="shared" si="68"/>
        <v>3972981.8005375233</v>
      </c>
      <c r="AY26" s="82"/>
      <c r="AZ26" s="84">
        <v>11195866.371676482</v>
      </c>
      <c r="BA26" s="88">
        <v>51.773750134922643</v>
      </c>
      <c r="BB26" s="85">
        <v>1176580.4449229878</v>
      </c>
      <c r="BC26" s="88">
        <v>38.532190762174153</v>
      </c>
      <c r="BD26" s="85">
        <v>12372446.81659947</v>
      </c>
      <c r="BE26" s="89">
        <v>50.13532977254922</v>
      </c>
      <c r="BF26" s="87">
        <f>+'All Plans Q1'!BF26+'All Plans Q2'!BF26</f>
        <v>3395351.1567794657</v>
      </c>
      <c r="BG26" s="85">
        <f t="shared" si="69"/>
        <v>3.3402109543451362</v>
      </c>
      <c r="BH26" s="85">
        <f>+'All Plans Q1'!BH26+'All Plans Q2'!BH26</f>
        <v>2552808.8614268568</v>
      </c>
      <c r="BI26" s="85">
        <f t="shared" si="70"/>
        <v>6.8220075291603379</v>
      </c>
      <c r="BJ26" s="85">
        <f t="shared" si="71"/>
        <v>5948160.0182063226</v>
      </c>
      <c r="BK26" s="89">
        <f t="shared" si="72"/>
        <v>4.2770671226972716</v>
      </c>
      <c r="BL26" s="178">
        <f t="shared" si="73"/>
        <v>14591217.528455948</v>
      </c>
      <c r="BM26" s="179">
        <f t="shared" si="74"/>
        <v>3729389.3063498447</v>
      </c>
      <c r="BN26" s="180">
        <f t="shared" si="75"/>
        <v>18320606.834805794</v>
      </c>
      <c r="BO26" s="82"/>
      <c r="BP26" s="84">
        <v>2602799.2253828649</v>
      </c>
      <c r="BQ26" s="88">
        <v>17.367046275991626</v>
      </c>
      <c r="BR26" s="85">
        <v>319641.96026088664</v>
      </c>
      <c r="BS26" s="88">
        <v>16.615134642940358</v>
      </c>
      <c r="BT26" s="85">
        <v>2922441.1856437516</v>
      </c>
      <c r="BU26" s="89">
        <v>17.281507590674313</v>
      </c>
      <c r="BV26" s="87">
        <f>+'All Plans Q1'!BV26+'All Plans Q2'!BV26</f>
        <v>778703.86696928553</v>
      </c>
      <c r="BW26" s="85">
        <f t="shared" si="76"/>
        <v>1.7638006282543863</v>
      </c>
      <c r="BX26" s="85">
        <f>+'All Plans Q1'!BX26+'All Plans Q2'!BX26</f>
        <v>1011933.6725130521</v>
      </c>
      <c r="BY26" s="85">
        <f t="shared" si="77"/>
        <v>4.5478529873669808</v>
      </c>
      <c r="BZ26" s="85">
        <f t="shared" si="78"/>
        <v>1790637.5394823377</v>
      </c>
      <c r="CA26" s="89">
        <f t="shared" si="79"/>
        <v>2.696743282352918</v>
      </c>
      <c r="CB26" s="178">
        <f t="shared" si="80"/>
        <v>3381503.0923521505</v>
      </c>
      <c r="CC26" s="179">
        <f t="shared" si="81"/>
        <v>1331575.6327739388</v>
      </c>
      <c r="CD26" s="180">
        <f t="shared" si="82"/>
        <v>4713078.7251260895</v>
      </c>
      <c r="CE26" s="82"/>
      <c r="CF26" s="84">
        <v>7200923.4952769056</v>
      </c>
      <c r="CG26" s="88">
        <v>28.821909427866032</v>
      </c>
      <c r="CH26" s="85">
        <v>451692.08264060901</v>
      </c>
      <c r="CI26" s="88">
        <v>12.986748013013111</v>
      </c>
      <c r="CJ26" s="85">
        <v>7652615.5779175144</v>
      </c>
      <c r="CK26" s="89">
        <v>26.886848841862797</v>
      </c>
      <c r="CL26" s="87">
        <f>+'All Plans Q1'!CL26+'All Plans Q2'!CL26</f>
        <v>2125141.7089245464</v>
      </c>
      <c r="CM26" s="85">
        <f t="shared" si="83"/>
        <v>2.2703971796865314</v>
      </c>
      <c r="CN26" s="85">
        <f>+'All Plans Q1'!CN26+'All Plans Q2'!CN26</f>
        <v>1098521.9657265684</v>
      </c>
      <c r="CO26" s="85">
        <f t="shared" si="84"/>
        <v>3.4902188951829536</v>
      </c>
      <c r="CP26" s="85">
        <f t="shared" si="85"/>
        <v>3223663.6746511147</v>
      </c>
      <c r="CQ26" s="89">
        <f t="shared" si="86"/>
        <v>2.5773535993181089</v>
      </c>
      <c r="CR26" s="178">
        <f t="shared" si="87"/>
        <v>9326065.2042014524</v>
      </c>
      <c r="CS26" s="179">
        <f t="shared" si="88"/>
        <v>1550214.0483671774</v>
      </c>
      <c r="CT26" s="180">
        <f t="shared" si="89"/>
        <v>10876279.252568631</v>
      </c>
      <c r="CU26" s="82"/>
      <c r="CV26" s="87">
        <f t="shared" si="90"/>
        <v>38916010.393448934</v>
      </c>
      <c r="CW26" s="88">
        <f t="shared" si="104"/>
        <v>29.854853401975543</v>
      </c>
      <c r="CX26" s="88">
        <f t="shared" si="91"/>
        <v>3976879.5234282752</v>
      </c>
      <c r="CY26" s="88">
        <f t="shared" si="92"/>
        <v>21.941888501971217</v>
      </c>
      <c r="CZ26" s="85">
        <f t="shared" si="93"/>
        <v>42892889.91687721</v>
      </c>
      <c r="DA26" s="89">
        <f t="shared" si="105"/>
        <v>28.888906044895826</v>
      </c>
      <c r="DB26" s="87">
        <f t="shared" si="94"/>
        <v>9793100.2924539652</v>
      </c>
      <c r="DC26" s="88">
        <f t="shared" si="95"/>
        <v>2.0694021938975902</v>
      </c>
      <c r="DD26" s="85">
        <f t="shared" si="96"/>
        <v>8177923.3520162692</v>
      </c>
      <c r="DE26" s="88">
        <f t="shared" si="97"/>
        <v>4.1343109326281322</v>
      </c>
      <c r="DF26" s="85">
        <f t="shared" si="98"/>
        <v>17971023.644470233</v>
      </c>
      <c r="DG26" s="89">
        <f t="shared" si="99"/>
        <v>2.6780873025314058</v>
      </c>
      <c r="DH26" s="226"/>
      <c r="DI26" s="239" t="s">
        <v>89</v>
      </c>
      <c r="DJ26" s="87">
        <f t="shared" si="100"/>
        <v>42892889.91687721</v>
      </c>
      <c r="DK26" s="85">
        <f t="shared" si="101"/>
        <v>17971023.644470233</v>
      </c>
      <c r="DL26" s="86">
        <f t="shared" si="102"/>
        <v>60863913.56134744</v>
      </c>
      <c r="DM26"/>
    </row>
    <row r="27" spans="1:117" s="65" customFormat="1" ht="15.6">
      <c r="A27" s="74">
        <v>15</v>
      </c>
      <c r="B27" s="74" t="s">
        <v>90</v>
      </c>
      <c r="C27" s="83"/>
      <c r="D27" s="84">
        <v>289163.56</v>
      </c>
      <c r="E27" s="88">
        <v>1.4725144876612994</v>
      </c>
      <c r="F27" s="85">
        <v>0</v>
      </c>
      <c r="G27" s="88">
        <v>0</v>
      </c>
      <c r="H27" s="85">
        <v>289163.56</v>
      </c>
      <c r="I27" s="89">
        <v>1.2890040163865002</v>
      </c>
      <c r="J27" s="87">
        <f>+'All Plans Q1'!J27+'All Plans Q2'!J27</f>
        <v>1177041.5900000003</v>
      </c>
      <c r="K27" s="85">
        <f t="shared" si="49"/>
        <v>2.4567507957545849</v>
      </c>
      <c r="L27" s="85">
        <f>+'All Plans Q1'!L27+'All Plans Q2'!L27</f>
        <v>0</v>
      </c>
      <c r="M27" s="85">
        <f t="shared" si="50"/>
        <v>0</v>
      </c>
      <c r="N27" s="85">
        <f t="shared" si="51"/>
        <v>1177041.5900000003</v>
      </c>
      <c r="O27" s="89">
        <f t="shared" si="52"/>
        <v>1.3683936532959455</v>
      </c>
      <c r="P27" s="178">
        <f t="shared" si="53"/>
        <v>1466205.1500000004</v>
      </c>
      <c r="Q27" s="179">
        <f t="shared" si="54"/>
        <v>0</v>
      </c>
      <c r="R27" s="180">
        <f t="shared" si="55"/>
        <v>1466205.1500000004</v>
      </c>
      <c r="S27" s="80"/>
      <c r="T27" s="84">
        <v>708457.66030813404</v>
      </c>
      <c r="U27" s="88">
        <v>1.9214860207487707</v>
      </c>
      <c r="V27" s="85">
        <v>0</v>
      </c>
      <c r="W27" s="88">
        <v>0</v>
      </c>
      <c r="X27" s="85">
        <v>708457.66030813404</v>
      </c>
      <c r="Y27" s="89">
        <v>1.6912656730329871</v>
      </c>
      <c r="Z27" s="87">
        <f>+'All Plans Q1'!Z27+'All Plans Q2'!Z27</f>
        <v>2333428.9779368965</v>
      </c>
      <c r="AA27" s="88">
        <f t="shared" si="56"/>
        <v>1.4239738825031072</v>
      </c>
      <c r="AB27" s="85">
        <f>+'All Plans Q1'!AB27+'All Plans Q2'!AB27</f>
        <v>-1606.2625150223482</v>
      </c>
      <c r="AC27" s="88">
        <f t="shared" si="57"/>
        <v>-3.2768362176523414E-3</v>
      </c>
      <c r="AD27" s="85">
        <f t="shared" si="103"/>
        <v>2331822.7154218741</v>
      </c>
      <c r="AE27" s="89">
        <f t="shared" si="58"/>
        <v>1.0953381716428991</v>
      </c>
      <c r="AF27" s="178">
        <f t="shared" si="59"/>
        <v>3041886.6382450303</v>
      </c>
      <c r="AG27" s="179">
        <f t="shared" si="60"/>
        <v>-1606.2625150223482</v>
      </c>
      <c r="AH27" s="180">
        <f t="shared" si="61"/>
        <v>3040280.3757300079</v>
      </c>
      <c r="AI27" s="82"/>
      <c r="AJ27" s="84">
        <v>85267.274699745161</v>
      </c>
      <c r="AK27" s="88">
        <v>0.69621852096597725</v>
      </c>
      <c r="AL27" s="85">
        <v>0</v>
      </c>
      <c r="AM27" s="88">
        <v>0</v>
      </c>
      <c r="AN27" s="85">
        <v>85267.274699745161</v>
      </c>
      <c r="AO27" s="89">
        <v>0.60465525464653558</v>
      </c>
      <c r="AP27" s="87">
        <f>+'All Plans Q1'!AP27+'All Plans Q2'!AP27</f>
        <v>904836.53027236962</v>
      </c>
      <c r="AQ27" s="85">
        <f t="shared" si="62"/>
        <v>4.1029715881249418</v>
      </c>
      <c r="AR27" s="85">
        <f>+'All Plans Q1'!AR27+'All Plans Q2'!AR27</f>
        <v>0</v>
      </c>
      <c r="AS27" s="85">
        <f t="shared" si="63"/>
        <v>0</v>
      </c>
      <c r="AT27" s="85">
        <f t="shared" si="64"/>
        <v>904836.53027236962</v>
      </c>
      <c r="AU27" s="89">
        <f t="shared" si="65"/>
        <v>2.175631721085006</v>
      </c>
      <c r="AV27" s="178">
        <f t="shared" si="66"/>
        <v>990103.80497211474</v>
      </c>
      <c r="AW27" s="179">
        <f t="shared" si="67"/>
        <v>0</v>
      </c>
      <c r="AX27" s="180">
        <f t="shared" si="68"/>
        <v>990103.80497211474</v>
      </c>
      <c r="AY27" s="82"/>
      <c r="AZ27" s="84">
        <v>504327.26187991624</v>
      </c>
      <c r="BA27" s="88">
        <v>2.3321923267016094</v>
      </c>
      <c r="BB27" s="85">
        <v>0</v>
      </c>
      <c r="BC27" s="88">
        <v>0</v>
      </c>
      <c r="BD27" s="85">
        <v>504327.26187991624</v>
      </c>
      <c r="BE27" s="89">
        <v>2.0436227338405963</v>
      </c>
      <c r="BF27" s="87">
        <f>+'All Plans Q1'!BF27+'All Plans Q2'!BF27</f>
        <v>2388298.0319692246</v>
      </c>
      <c r="BG27" s="85">
        <f t="shared" si="69"/>
        <v>2.3495122831981887</v>
      </c>
      <c r="BH27" s="85">
        <f>+'All Plans Q1'!BH27+'All Plans Q2'!BH27</f>
        <v>120.88384230569287</v>
      </c>
      <c r="BI27" s="85">
        <f t="shared" si="70"/>
        <v>3.2304435119452293E-4</v>
      </c>
      <c r="BJ27" s="85">
        <f t="shared" si="71"/>
        <v>2388418.9158115303</v>
      </c>
      <c r="BK27" s="89">
        <f t="shared" si="72"/>
        <v>1.7174097517178495</v>
      </c>
      <c r="BL27" s="178">
        <f t="shared" si="73"/>
        <v>2892625.2938491409</v>
      </c>
      <c r="BM27" s="179">
        <f t="shared" si="74"/>
        <v>120.88384230569287</v>
      </c>
      <c r="BN27" s="180">
        <f t="shared" si="75"/>
        <v>2892746.1776914466</v>
      </c>
      <c r="BO27" s="82"/>
      <c r="BP27" s="84">
        <v>226228.8938325847</v>
      </c>
      <c r="BQ27" s="88">
        <v>1.5095008596289097</v>
      </c>
      <c r="BR27" s="85">
        <v>15456.689319983232</v>
      </c>
      <c r="BS27" s="88">
        <v>0.80344574903749</v>
      </c>
      <c r="BT27" s="85">
        <v>241685.58315256794</v>
      </c>
      <c r="BU27" s="89">
        <v>1.4291788865847148</v>
      </c>
      <c r="BV27" s="87">
        <f>+'All Plans Q1'!BV27+'All Plans Q2'!BV27</f>
        <v>173539.96788413657</v>
      </c>
      <c r="BW27" s="85">
        <f t="shared" si="76"/>
        <v>0.39307613248742124</v>
      </c>
      <c r="BX27" s="85">
        <f>+'All Plans Q1'!BX27+'All Plans Q2'!BX27</f>
        <v>76501.566929741704</v>
      </c>
      <c r="BY27" s="85">
        <f t="shared" si="77"/>
        <v>0.34381490521573022</v>
      </c>
      <c r="BZ27" s="85">
        <f t="shared" si="78"/>
        <v>250041.53481387827</v>
      </c>
      <c r="CA27" s="89">
        <f t="shared" si="79"/>
        <v>0.3765685765269251</v>
      </c>
      <c r="CB27" s="178">
        <f t="shared" si="80"/>
        <v>399768.86171672127</v>
      </c>
      <c r="CC27" s="179">
        <f t="shared" si="81"/>
        <v>91958.256249724931</v>
      </c>
      <c r="CD27" s="180">
        <f t="shared" si="82"/>
        <v>491727.11796644621</v>
      </c>
      <c r="CE27" s="82"/>
      <c r="CF27" s="84">
        <v>333432.56443712639</v>
      </c>
      <c r="CG27" s="88">
        <v>1.3345737083321716</v>
      </c>
      <c r="CH27" s="85">
        <v>0</v>
      </c>
      <c r="CI27" s="88">
        <v>0</v>
      </c>
      <c r="CJ27" s="85">
        <v>333432.56443712639</v>
      </c>
      <c r="CK27" s="89">
        <v>1.1714884757631197</v>
      </c>
      <c r="CL27" s="87">
        <f>+'All Plans Q1'!CL27+'All Plans Q2'!CL27</f>
        <v>2412822.9442715961</v>
      </c>
      <c r="CM27" s="85">
        <f t="shared" si="83"/>
        <v>2.5777417029424483</v>
      </c>
      <c r="CN27" s="85">
        <f>+'All Plans Q1'!CN27+'All Plans Q2'!CN27</f>
        <v>155.61460465274189</v>
      </c>
      <c r="CO27" s="85">
        <f t="shared" si="84"/>
        <v>4.944180002501784E-4</v>
      </c>
      <c r="CP27" s="85">
        <f t="shared" si="85"/>
        <v>2412978.558876249</v>
      </c>
      <c r="CQ27" s="89">
        <f t="shared" si="86"/>
        <v>1.9292021753696729</v>
      </c>
      <c r="CR27" s="178">
        <f t="shared" si="87"/>
        <v>2746255.5087087224</v>
      </c>
      <c r="CS27" s="179">
        <f t="shared" si="88"/>
        <v>155.61460465274189</v>
      </c>
      <c r="CT27" s="180">
        <f t="shared" si="89"/>
        <v>2746411.1233133753</v>
      </c>
      <c r="CU27" s="82"/>
      <c r="CV27" s="87">
        <f t="shared" si="90"/>
        <v>2146877.2151575065</v>
      </c>
      <c r="CW27" s="88">
        <f t="shared" si="104"/>
        <v>1.6470009099740213</v>
      </c>
      <c r="CX27" s="88">
        <f t="shared" si="91"/>
        <v>15456.689319983232</v>
      </c>
      <c r="CY27" s="88">
        <f t="shared" si="92"/>
        <v>8.5280167948441524E-2</v>
      </c>
      <c r="CZ27" s="85">
        <f t="shared" si="93"/>
        <v>2162333.9044774896</v>
      </c>
      <c r="DA27" s="89">
        <f t="shared" si="105"/>
        <v>1.456359343592833</v>
      </c>
      <c r="DB27" s="87">
        <f t="shared" si="94"/>
        <v>9389968.0423342232</v>
      </c>
      <c r="DC27" s="88">
        <f t="shared" si="95"/>
        <v>1.9842154054531291</v>
      </c>
      <c r="DD27" s="85">
        <f t="shared" si="96"/>
        <v>75171.802861677788</v>
      </c>
      <c r="DE27" s="88">
        <f t="shared" si="97"/>
        <v>3.8002753635466326E-2</v>
      </c>
      <c r="DF27" s="85">
        <f t="shared" si="98"/>
        <v>9465139.8451959006</v>
      </c>
      <c r="DG27" s="89">
        <f t="shared" si="99"/>
        <v>1.4105190298329533</v>
      </c>
      <c r="DH27" s="226"/>
      <c r="DI27" s="239" t="s">
        <v>90</v>
      </c>
      <c r="DJ27" s="87">
        <f t="shared" si="100"/>
        <v>2162333.9044774896</v>
      </c>
      <c r="DK27" s="85">
        <f t="shared" si="101"/>
        <v>9465139.8451959006</v>
      </c>
      <c r="DL27" s="86">
        <f t="shared" si="102"/>
        <v>11627473.749673391</v>
      </c>
      <c r="DM27"/>
    </row>
    <row r="28" spans="1:117" s="65" customFormat="1" ht="15.6">
      <c r="A28" s="74">
        <v>16</v>
      </c>
      <c r="B28" s="74" t="s">
        <v>91</v>
      </c>
      <c r="C28" s="83"/>
      <c r="D28" s="84">
        <v>206679.8</v>
      </c>
      <c r="E28" s="88">
        <v>1.0524804709381079</v>
      </c>
      <c r="F28" s="85">
        <v>28050.680000000004</v>
      </c>
      <c r="G28" s="88">
        <v>1.0033508602496692</v>
      </c>
      <c r="H28" s="85">
        <v>234730.47999999998</v>
      </c>
      <c r="I28" s="89">
        <v>1.0463577481489406</v>
      </c>
      <c r="J28" s="87">
        <f>+'All Plans Q1'!J28+'All Plans Q2'!J28</f>
        <v>75235.890000000014</v>
      </c>
      <c r="K28" s="85">
        <f t="shared" si="49"/>
        <v>0.15703424092839777</v>
      </c>
      <c r="L28" s="85">
        <f>+'All Plans Q1'!L28+'All Plans Q2'!L28</f>
        <v>169120.1</v>
      </c>
      <c r="M28" s="85">
        <f t="shared" si="50"/>
        <v>0.44381721417736936</v>
      </c>
      <c r="N28" s="85">
        <f t="shared" si="51"/>
        <v>244355.99000000002</v>
      </c>
      <c r="O28" s="89">
        <f t="shared" si="52"/>
        <v>0.28408102882825698</v>
      </c>
      <c r="P28" s="178">
        <f t="shared" si="53"/>
        <v>281915.69</v>
      </c>
      <c r="Q28" s="179">
        <f t="shared" si="54"/>
        <v>197170.78</v>
      </c>
      <c r="R28" s="180">
        <f t="shared" si="55"/>
        <v>479086.47</v>
      </c>
      <c r="S28" s="80"/>
      <c r="T28" s="84">
        <v>354916.63438177621</v>
      </c>
      <c r="U28" s="88">
        <v>0.96260847994666765</v>
      </c>
      <c r="V28" s="85">
        <v>209744.1485276712</v>
      </c>
      <c r="W28" s="88">
        <v>4.1790860253774973</v>
      </c>
      <c r="X28" s="85">
        <v>564660.78290944744</v>
      </c>
      <c r="Y28" s="89">
        <v>1.3479865524035968</v>
      </c>
      <c r="Z28" s="87">
        <f>+'All Plans Q1'!Z28+'All Plans Q2'!Z28</f>
        <v>1077051.9567661425</v>
      </c>
      <c r="AA28" s="88">
        <f t="shared" si="56"/>
        <v>0.65727042521339973</v>
      </c>
      <c r="AB28" s="85">
        <f>+'All Plans Q1'!AB28+'All Plans Q2'!AB28</f>
        <v>809643.02343787323</v>
      </c>
      <c r="AC28" s="88">
        <f t="shared" si="57"/>
        <v>1.6517023573409193</v>
      </c>
      <c r="AD28" s="85">
        <f t="shared" si="103"/>
        <v>1886694.9802040157</v>
      </c>
      <c r="AE28" s="89">
        <f t="shared" si="58"/>
        <v>0.8862462040518454</v>
      </c>
      <c r="AF28" s="178">
        <f t="shared" si="59"/>
        <v>1431968.5911479187</v>
      </c>
      <c r="AG28" s="179">
        <f t="shared" si="60"/>
        <v>1019387.1719655445</v>
      </c>
      <c r="AH28" s="180">
        <f t="shared" si="61"/>
        <v>2451355.7631134633</v>
      </c>
      <c r="AI28" s="82"/>
      <c r="AJ28" s="84">
        <v>89945.221086609541</v>
      </c>
      <c r="AK28" s="88">
        <v>0.73441456893501811</v>
      </c>
      <c r="AL28" s="85">
        <v>72542.555450885586</v>
      </c>
      <c r="AM28" s="88">
        <v>3.9114933382338823</v>
      </c>
      <c r="AN28" s="85">
        <v>162487.77653749514</v>
      </c>
      <c r="AO28" s="89">
        <v>1.1522484827291206</v>
      </c>
      <c r="AP28" s="87">
        <f>+'All Plans Q1'!AP28+'All Plans Q2'!AP28</f>
        <v>197370.11728272823</v>
      </c>
      <c r="AQ28" s="85">
        <f t="shared" si="62"/>
        <v>0.89497269005281876</v>
      </c>
      <c r="AR28" s="85">
        <f>+'All Plans Q1'!AR28+'All Plans Q2'!AR28</f>
        <v>292819.53845018224</v>
      </c>
      <c r="AS28" s="85">
        <f t="shared" si="63"/>
        <v>1.4988408225168519</v>
      </c>
      <c r="AT28" s="85">
        <f t="shared" si="64"/>
        <v>490189.6557329105</v>
      </c>
      <c r="AU28" s="89">
        <f t="shared" si="65"/>
        <v>1.178635177383073</v>
      </c>
      <c r="AV28" s="178">
        <f t="shared" si="66"/>
        <v>287315.33836933778</v>
      </c>
      <c r="AW28" s="179">
        <f t="shared" si="67"/>
        <v>365362.09390106786</v>
      </c>
      <c r="AX28" s="180">
        <f t="shared" si="68"/>
        <v>652677.43227040558</v>
      </c>
      <c r="AY28" s="82"/>
      <c r="AZ28" s="84">
        <v>70148.981046223897</v>
      </c>
      <c r="BA28" s="88">
        <v>0.32439435201679523</v>
      </c>
      <c r="BB28" s="85">
        <v>29062.172782929636</v>
      </c>
      <c r="BC28" s="88">
        <v>0.95176593361485629</v>
      </c>
      <c r="BD28" s="85">
        <v>99211.15382915354</v>
      </c>
      <c r="BE28" s="89">
        <v>0.40202103820453577</v>
      </c>
      <c r="BF28" s="87">
        <f>+'All Plans Q1'!BF28+'All Plans Q2'!BF28</f>
        <v>219101.18650731261</v>
      </c>
      <c r="BG28" s="85">
        <f t="shared" si="69"/>
        <v>0.21554300262006065</v>
      </c>
      <c r="BH28" s="85">
        <f>+'All Plans Q1'!BH28+'All Plans Q2'!BH28</f>
        <v>138162.37446765453</v>
      </c>
      <c r="BI28" s="85">
        <f t="shared" si="70"/>
        <v>0.3692186959654265</v>
      </c>
      <c r="BJ28" s="85">
        <f t="shared" si="71"/>
        <v>357263.56097496714</v>
      </c>
      <c r="BK28" s="89">
        <f t="shared" si="72"/>
        <v>0.25689292589753948</v>
      </c>
      <c r="BL28" s="178">
        <f t="shared" si="73"/>
        <v>289250.16755353648</v>
      </c>
      <c r="BM28" s="179">
        <f t="shared" si="74"/>
        <v>167224.54725058418</v>
      </c>
      <c r="BN28" s="180">
        <f t="shared" si="75"/>
        <v>456474.71480412065</v>
      </c>
      <c r="BO28" s="82"/>
      <c r="BP28" s="84">
        <v>48045.08344395012</v>
      </c>
      <c r="BQ28" s="88">
        <v>0.32057839089844614</v>
      </c>
      <c r="BR28" s="85">
        <v>22893.310120601218</v>
      </c>
      <c r="BS28" s="88">
        <v>1.1900046845098877</v>
      </c>
      <c r="BT28" s="85">
        <v>70938.393564551341</v>
      </c>
      <c r="BU28" s="89">
        <v>0.41948573435054132</v>
      </c>
      <c r="BV28" s="87">
        <f>+'All Plans Q1'!BV28+'All Plans Q2'!BV28</f>
        <v>202108.88832251306</v>
      </c>
      <c r="BW28" s="85">
        <f t="shared" si="76"/>
        <v>0.45778607159928847</v>
      </c>
      <c r="BX28" s="85">
        <f>+'All Plans Q1'!BX28+'All Plans Q2'!BX28</f>
        <v>125505.63513019976</v>
      </c>
      <c r="BY28" s="85">
        <f t="shared" si="77"/>
        <v>0.56404998979901744</v>
      </c>
      <c r="BZ28" s="85">
        <f t="shared" si="78"/>
        <v>327614.52345271281</v>
      </c>
      <c r="CA28" s="89">
        <f t="shared" si="79"/>
        <v>0.49339536664565181</v>
      </c>
      <c r="CB28" s="178">
        <f t="shared" si="80"/>
        <v>250153.97176646319</v>
      </c>
      <c r="CC28" s="179">
        <f t="shared" si="81"/>
        <v>148398.94525080099</v>
      </c>
      <c r="CD28" s="180">
        <f t="shared" si="82"/>
        <v>398552.91701726418</v>
      </c>
      <c r="CE28" s="82"/>
      <c r="CF28" s="84">
        <v>305774.61886688985</v>
      </c>
      <c r="CG28" s="88">
        <v>1.2238719625478898</v>
      </c>
      <c r="CH28" s="85">
        <v>111043.06028391715</v>
      </c>
      <c r="CI28" s="88">
        <v>3.1926356425610867</v>
      </c>
      <c r="CJ28" s="85">
        <v>416817.67915080697</v>
      </c>
      <c r="CK28" s="89">
        <v>1.4644553642917366</v>
      </c>
      <c r="CL28" s="87">
        <f>+'All Plans Q1'!CL28+'All Plans Q2'!CL28</f>
        <v>1393444.1112438107</v>
      </c>
      <c r="CM28" s="85">
        <f t="shared" si="83"/>
        <v>1.4886873505577976</v>
      </c>
      <c r="CN28" s="85">
        <f>+'All Plans Q1'!CN28+'All Plans Q2'!CN28</f>
        <v>540944.51860691374</v>
      </c>
      <c r="CO28" s="85">
        <f t="shared" si="84"/>
        <v>1.7186864159231936</v>
      </c>
      <c r="CP28" s="85">
        <f t="shared" si="85"/>
        <v>1934388.6298507245</v>
      </c>
      <c r="CQ28" s="89">
        <f t="shared" si="86"/>
        <v>1.5465644064638238</v>
      </c>
      <c r="CR28" s="178">
        <f t="shared" si="87"/>
        <v>1699218.7301107007</v>
      </c>
      <c r="CS28" s="179">
        <f t="shared" si="88"/>
        <v>651987.57889083086</v>
      </c>
      <c r="CT28" s="180">
        <f t="shared" si="89"/>
        <v>2351206.3090015315</v>
      </c>
      <c r="CU28" s="82"/>
      <c r="CV28" s="87">
        <f t="shared" si="90"/>
        <v>1075510.3388254498</v>
      </c>
      <c r="CW28" s="88">
        <f t="shared" si="104"/>
        <v>0.82508980682531807</v>
      </c>
      <c r="CX28" s="88">
        <f t="shared" si="91"/>
        <v>473335.92716600478</v>
      </c>
      <c r="CY28" s="88">
        <f t="shared" si="92"/>
        <v>2.6115661982388843</v>
      </c>
      <c r="CZ28" s="85">
        <f t="shared" si="93"/>
        <v>1548846.2659914545</v>
      </c>
      <c r="DA28" s="89">
        <f t="shared" si="105"/>
        <v>1.043167628549297</v>
      </c>
      <c r="DB28" s="87">
        <f t="shared" si="94"/>
        <v>3164312.1501225075</v>
      </c>
      <c r="DC28" s="88">
        <f t="shared" si="95"/>
        <v>0.66865796429002511</v>
      </c>
      <c r="DD28" s="85">
        <f t="shared" si="96"/>
        <v>2076195.1900928237</v>
      </c>
      <c r="DE28" s="88">
        <f t="shared" si="97"/>
        <v>1.0496107756444559</v>
      </c>
      <c r="DF28" s="85">
        <f t="shared" si="98"/>
        <v>5240507.3402153309</v>
      </c>
      <c r="DG28" s="89">
        <f t="shared" si="99"/>
        <v>0.78095363092863102</v>
      </c>
      <c r="DH28" s="226"/>
      <c r="DI28" s="239" t="s">
        <v>91</v>
      </c>
      <c r="DJ28" s="87">
        <f t="shared" si="100"/>
        <v>1548846.2659914545</v>
      </c>
      <c r="DK28" s="85">
        <f t="shared" si="101"/>
        <v>5240507.3402153309</v>
      </c>
      <c r="DL28" s="86">
        <f t="shared" si="102"/>
        <v>6789353.6062067859</v>
      </c>
      <c r="DM28"/>
    </row>
    <row r="29" spans="1:117" s="65" customFormat="1" ht="15.6">
      <c r="A29" s="74">
        <v>17</v>
      </c>
      <c r="B29" s="74" t="s">
        <v>92</v>
      </c>
      <c r="C29" s="83"/>
      <c r="D29" s="84">
        <v>293905.25</v>
      </c>
      <c r="E29" s="88">
        <v>1.4966607086477843</v>
      </c>
      <c r="F29" s="85">
        <v>113761.97</v>
      </c>
      <c r="G29" s="88">
        <v>4.0691765926243875</v>
      </c>
      <c r="H29" s="85">
        <v>407667.22</v>
      </c>
      <c r="I29" s="89">
        <v>1.8172576237791476</v>
      </c>
      <c r="J29" s="87">
        <f>+'All Plans Q1'!J29+'All Plans Q2'!J29</f>
        <v>24447.14</v>
      </c>
      <c r="K29" s="85">
        <f t="shared" si="49"/>
        <v>5.102668517339623E-2</v>
      </c>
      <c r="L29" s="85">
        <f>+'All Plans Q1'!L29+'All Plans Q2'!L29</f>
        <v>153244.1</v>
      </c>
      <c r="M29" s="85">
        <f t="shared" si="50"/>
        <v>0.402154265229965</v>
      </c>
      <c r="N29" s="85">
        <f t="shared" si="51"/>
        <v>177691.24</v>
      </c>
      <c r="O29" s="89">
        <f t="shared" si="52"/>
        <v>0.20657856708554076</v>
      </c>
      <c r="P29" s="178">
        <f t="shared" si="53"/>
        <v>318352.39</v>
      </c>
      <c r="Q29" s="179">
        <f t="shared" si="54"/>
        <v>267006.07</v>
      </c>
      <c r="R29" s="180">
        <f t="shared" si="55"/>
        <v>585358.46</v>
      </c>
      <c r="S29" s="80"/>
      <c r="T29" s="84">
        <v>28129228.313213106</v>
      </c>
      <c r="U29" s="88">
        <v>76.292377098133471</v>
      </c>
      <c r="V29" s="85">
        <v>2680405.5053077494</v>
      </c>
      <c r="W29" s="88">
        <v>53.406234539595317</v>
      </c>
      <c r="X29" s="85">
        <v>30809633.818520855</v>
      </c>
      <c r="Y29" s="89">
        <v>73.550303702436082</v>
      </c>
      <c r="Z29" s="87">
        <f>+'All Plans Q1'!Z29+'All Plans Q2'!Z29</f>
        <v>2012000.3405651923</v>
      </c>
      <c r="AA29" s="88">
        <f t="shared" si="56"/>
        <v>1.2278222151356479</v>
      </c>
      <c r="AB29" s="85">
        <f>+'All Plans Q1'!AB29+'All Plans Q2'!AB29</f>
        <v>691338.17511581827</v>
      </c>
      <c r="AC29" s="88">
        <f t="shared" si="57"/>
        <v>1.4103559970293342</v>
      </c>
      <c r="AD29" s="85">
        <f t="shared" si="103"/>
        <v>2703338.5156810107</v>
      </c>
      <c r="AE29" s="89">
        <f t="shared" si="58"/>
        <v>1.2698520550101724</v>
      </c>
      <c r="AF29" s="178">
        <f t="shared" si="59"/>
        <v>30141228.6537783</v>
      </c>
      <c r="AG29" s="179">
        <f t="shared" si="60"/>
        <v>3371743.6804235675</v>
      </c>
      <c r="AH29" s="180">
        <f t="shared" si="61"/>
        <v>33512972.334201869</v>
      </c>
      <c r="AI29" s="82"/>
      <c r="AJ29" s="84">
        <v>779975.00573426392</v>
      </c>
      <c r="AK29" s="88">
        <v>6.3685985836294332</v>
      </c>
      <c r="AL29" s="85">
        <v>227736.79035159596</v>
      </c>
      <c r="AM29" s="88">
        <v>12.279563806297636</v>
      </c>
      <c r="AN29" s="85">
        <v>1007711.7960858599</v>
      </c>
      <c r="AO29" s="89">
        <v>7.1459799180662031</v>
      </c>
      <c r="AP29" s="87">
        <f>+'All Plans Q1'!AP29+'All Plans Q2'!AP29</f>
        <v>85277.585577406557</v>
      </c>
      <c r="AQ29" s="85">
        <f t="shared" si="62"/>
        <v>0.38669030153178025</v>
      </c>
      <c r="AR29" s="85">
        <f>+'All Plans Q1'!AR29+'All Plans Q2'!AR29</f>
        <v>284905.76353974629</v>
      </c>
      <c r="AS29" s="85">
        <f t="shared" si="63"/>
        <v>1.4583329760843671</v>
      </c>
      <c r="AT29" s="85">
        <f t="shared" si="64"/>
        <v>370183.34911715286</v>
      </c>
      <c r="AU29" s="89">
        <f t="shared" si="65"/>
        <v>0.8900863415785506</v>
      </c>
      <c r="AV29" s="178">
        <f t="shared" si="66"/>
        <v>865252.59131167049</v>
      </c>
      <c r="AW29" s="179">
        <f t="shared" si="67"/>
        <v>512642.55389134225</v>
      </c>
      <c r="AX29" s="180">
        <f t="shared" si="68"/>
        <v>1377895.1452030127</v>
      </c>
      <c r="AY29" s="82"/>
      <c r="AZ29" s="84">
        <v>10264347.158170084</v>
      </c>
      <c r="BA29" s="88">
        <v>47.466067155785929</v>
      </c>
      <c r="BB29" s="85">
        <v>1601955.9269700777</v>
      </c>
      <c r="BC29" s="88">
        <v>52.462941770757418</v>
      </c>
      <c r="BD29" s="85">
        <v>11866303.085140161</v>
      </c>
      <c r="BE29" s="89">
        <v>48.084346384608871</v>
      </c>
      <c r="BF29" s="87">
        <f>+'All Plans Q1'!BF29+'All Plans Q2'!BF29</f>
        <v>1665445.9896816234</v>
      </c>
      <c r="BG29" s="85">
        <f t="shared" si="69"/>
        <v>1.6383992941340584</v>
      </c>
      <c r="BH29" s="85">
        <f>+'All Plans Q1'!BH29+'All Plans Q2'!BH29</f>
        <v>967772.98567459488</v>
      </c>
      <c r="BI29" s="85">
        <f t="shared" si="70"/>
        <v>2.5862314623508023</v>
      </c>
      <c r="BJ29" s="85">
        <f t="shared" si="71"/>
        <v>2633218.9753562184</v>
      </c>
      <c r="BK29" s="89">
        <f t="shared" si="72"/>
        <v>1.8934349902971996</v>
      </c>
      <c r="BL29" s="178">
        <f t="shared" si="73"/>
        <v>11929793.147851707</v>
      </c>
      <c r="BM29" s="179">
        <f t="shared" si="74"/>
        <v>2569728.9126446727</v>
      </c>
      <c r="BN29" s="180">
        <f t="shared" si="75"/>
        <v>14499522.060496381</v>
      </c>
      <c r="BO29" s="82"/>
      <c r="BP29" s="84">
        <v>2224373.7884612381</v>
      </c>
      <c r="BQ29" s="88">
        <v>14.842021675193422</v>
      </c>
      <c r="BR29" s="85">
        <v>200190.93256892377</v>
      </c>
      <c r="BS29" s="88">
        <v>10.406015831631343</v>
      </c>
      <c r="BT29" s="85">
        <v>2424564.7210301617</v>
      </c>
      <c r="BU29" s="89">
        <v>14.337374465017396</v>
      </c>
      <c r="BV29" s="87">
        <f>+'All Plans Q1'!BV29+'All Plans Q2'!BV29</f>
        <v>789605.7129507917</v>
      </c>
      <c r="BW29" s="85">
        <f t="shared" si="76"/>
        <v>1.7884938185760821</v>
      </c>
      <c r="BX29" s="85">
        <f>+'All Plans Q1'!BX29+'All Plans Q2'!BX29</f>
        <v>352798.39106847218</v>
      </c>
      <c r="BY29" s="85">
        <f t="shared" si="77"/>
        <v>1.5855537377014408</v>
      </c>
      <c r="BZ29" s="85">
        <f t="shared" si="78"/>
        <v>1142404.1040192638</v>
      </c>
      <c r="CA29" s="89">
        <f t="shared" si="79"/>
        <v>1.7204881084627466</v>
      </c>
      <c r="CB29" s="178">
        <f t="shared" si="80"/>
        <v>3013979.5014120298</v>
      </c>
      <c r="CC29" s="179">
        <f t="shared" si="81"/>
        <v>552989.32363739598</v>
      </c>
      <c r="CD29" s="180">
        <f t="shared" si="82"/>
        <v>3566968.8250494259</v>
      </c>
      <c r="CE29" s="82"/>
      <c r="CF29" s="84">
        <v>3611617.547408483</v>
      </c>
      <c r="CG29" s="88">
        <v>14.455606132709805</v>
      </c>
      <c r="CH29" s="85">
        <v>292161.0613932602</v>
      </c>
      <c r="CI29" s="88">
        <v>8.4000190159357171</v>
      </c>
      <c r="CJ29" s="85">
        <v>3903778.608801743</v>
      </c>
      <c r="CK29" s="89">
        <v>13.715611910498248</v>
      </c>
      <c r="CL29" s="87">
        <f>+'All Plans Q1'!CL29+'All Plans Q2'!CL29</f>
        <v>265844.48392367369</v>
      </c>
      <c r="CM29" s="85">
        <f t="shared" si="83"/>
        <v>0.28401520896268856</v>
      </c>
      <c r="CN29" s="85">
        <f>+'All Plans Q1'!CN29+'All Plans Q2'!CN29</f>
        <v>322370.16613447818</v>
      </c>
      <c r="CO29" s="85">
        <f t="shared" si="84"/>
        <v>1.0242329968719819</v>
      </c>
      <c r="CP29" s="85">
        <f t="shared" si="85"/>
        <v>588214.65005815192</v>
      </c>
      <c r="CQ29" s="89">
        <f t="shared" si="86"/>
        <v>0.47028390629586847</v>
      </c>
      <c r="CR29" s="178">
        <f t="shared" si="87"/>
        <v>3877462.0313321566</v>
      </c>
      <c r="CS29" s="179">
        <f t="shared" si="88"/>
        <v>614531.22752773832</v>
      </c>
      <c r="CT29" s="180">
        <f t="shared" si="89"/>
        <v>4491993.2588598952</v>
      </c>
      <c r="CU29" s="82"/>
      <c r="CV29" s="87">
        <f t="shared" si="90"/>
        <v>45303447.062987179</v>
      </c>
      <c r="CW29" s="88">
        <f t="shared" si="104"/>
        <v>34.755047010094444</v>
      </c>
      <c r="CX29" s="88">
        <f t="shared" si="91"/>
        <v>5116212.1865916066</v>
      </c>
      <c r="CY29" s="88">
        <f t="shared" si="92"/>
        <v>28.228000543965695</v>
      </c>
      <c r="CZ29" s="85">
        <f t="shared" si="93"/>
        <v>50419659.249578789</v>
      </c>
      <c r="DA29" s="89">
        <f t="shared" si="105"/>
        <v>33.958280770996112</v>
      </c>
      <c r="DB29" s="87">
        <f t="shared" si="94"/>
        <v>4842621.2526986878</v>
      </c>
      <c r="DC29" s="88">
        <f t="shared" si="95"/>
        <v>1.0233052603649591</v>
      </c>
      <c r="DD29" s="85">
        <f t="shared" si="96"/>
        <v>2772429.5815331098</v>
      </c>
      <c r="DE29" s="88">
        <f t="shared" si="97"/>
        <v>1.4015888185168663</v>
      </c>
      <c r="DF29" s="85">
        <f t="shared" si="98"/>
        <v>7615050.8342317976</v>
      </c>
      <c r="DG29" s="89">
        <f t="shared" si="99"/>
        <v>1.1348140957770441</v>
      </c>
      <c r="DH29" s="226"/>
      <c r="DI29" s="239" t="s">
        <v>92</v>
      </c>
      <c r="DJ29" s="87">
        <f t="shared" si="100"/>
        <v>50419659.249578789</v>
      </c>
      <c r="DK29" s="85">
        <f t="shared" si="101"/>
        <v>7615050.8342317976</v>
      </c>
      <c r="DL29" s="86">
        <f t="shared" si="102"/>
        <v>58034710.083810583</v>
      </c>
      <c r="DM29"/>
    </row>
    <row r="30" spans="1:117" s="65" customFormat="1" ht="15.6">
      <c r="A30" s="74">
        <v>18</v>
      </c>
      <c r="B30" s="74" t="s">
        <v>93</v>
      </c>
      <c r="C30" s="83"/>
      <c r="D30" s="84">
        <v>423918.1</v>
      </c>
      <c r="E30" s="88">
        <v>2.1587282430464318</v>
      </c>
      <c r="F30" s="85">
        <v>126945.7</v>
      </c>
      <c r="G30" s="88">
        <v>4.5407482920198872</v>
      </c>
      <c r="H30" s="85">
        <v>550863.79999999993</v>
      </c>
      <c r="I30" s="89">
        <v>2.4555848277768115</v>
      </c>
      <c r="J30" s="87">
        <f>+'All Plans Q1'!J30+'All Plans Q2'!J30</f>
        <v>38479.770000000004</v>
      </c>
      <c r="K30" s="85">
        <f t="shared" si="49"/>
        <v>8.0315943269220744E-2</v>
      </c>
      <c r="L30" s="85">
        <f>+'All Plans Q1'!L30+'All Plans Q2'!L30</f>
        <v>29557.379999999997</v>
      </c>
      <c r="M30" s="85">
        <f t="shared" si="50"/>
        <v>7.7566617155393661E-2</v>
      </c>
      <c r="N30" s="85">
        <f t="shared" si="51"/>
        <v>68037.149999999994</v>
      </c>
      <c r="O30" s="89">
        <f t="shared" si="52"/>
        <v>7.9097973291108778E-2</v>
      </c>
      <c r="P30" s="178">
        <f t="shared" si="53"/>
        <v>462397.87</v>
      </c>
      <c r="Q30" s="179">
        <f t="shared" si="54"/>
        <v>156503.07999999999</v>
      </c>
      <c r="R30" s="180">
        <f t="shared" si="55"/>
        <v>618900.94999999995</v>
      </c>
      <c r="S30" s="80"/>
      <c r="T30" s="84">
        <v>6440186.0239094486</v>
      </c>
      <c r="U30" s="88">
        <v>17.467137571187241</v>
      </c>
      <c r="V30" s="85">
        <v>220970.38941108552</v>
      </c>
      <c r="W30" s="88">
        <v>4.4027653352544487</v>
      </c>
      <c r="X30" s="85">
        <v>6661156.4133205339</v>
      </c>
      <c r="Y30" s="89">
        <v>15.901846808534261</v>
      </c>
      <c r="Z30" s="87">
        <f>+'All Plans Q1'!Z30+'All Plans Q2'!Z30</f>
        <v>35047.945847005991</v>
      </c>
      <c r="AA30" s="88">
        <f t="shared" si="56"/>
        <v>2.1387991660944152E-2</v>
      </c>
      <c r="AB30" s="85">
        <f>+'All Plans Q1'!AB30+'All Plans Q2'!AB30</f>
        <v>25989.97445990792</v>
      </c>
      <c r="AC30" s="88">
        <f t="shared" si="57"/>
        <v>5.3020529838424764E-2</v>
      </c>
      <c r="AD30" s="85">
        <f t="shared" si="103"/>
        <v>61037.920306913911</v>
      </c>
      <c r="AE30" s="89">
        <f t="shared" si="58"/>
        <v>2.8671632533506842E-2</v>
      </c>
      <c r="AF30" s="178">
        <f t="shared" si="59"/>
        <v>6475233.9697564542</v>
      </c>
      <c r="AG30" s="179">
        <f t="shared" si="60"/>
        <v>246960.36387099343</v>
      </c>
      <c r="AH30" s="180">
        <f t="shared" si="61"/>
        <v>6722194.3336274475</v>
      </c>
      <c r="AI30" s="82"/>
      <c r="AJ30" s="84">
        <v>502851.063338104</v>
      </c>
      <c r="AK30" s="88">
        <v>4.1058451183789275</v>
      </c>
      <c r="AL30" s="85">
        <v>115862.80310513248</v>
      </c>
      <c r="AM30" s="88">
        <v>6.2473203442862335</v>
      </c>
      <c r="AN30" s="85">
        <v>618713.86644323647</v>
      </c>
      <c r="AO30" s="89">
        <v>4.3874815019588738</v>
      </c>
      <c r="AP30" s="87">
        <f>+'All Plans Q1'!AP30+'All Plans Q2'!AP30</f>
        <v>6448.8956465931815</v>
      </c>
      <c r="AQ30" s="85">
        <f t="shared" si="62"/>
        <v>2.9242448472753077E-2</v>
      </c>
      <c r="AR30" s="85">
        <f>+'All Plans Q1'!AR30+'All Plans Q2'!AR30</f>
        <v>21987.640917706078</v>
      </c>
      <c r="AS30" s="85">
        <f t="shared" si="63"/>
        <v>0.11254704509380478</v>
      </c>
      <c r="AT30" s="85">
        <f t="shared" si="64"/>
        <v>28436.536564299258</v>
      </c>
      <c r="AU30" s="89">
        <f t="shared" si="65"/>
        <v>6.8374152586943029E-2</v>
      </c>
      <c r="AV30" s="178">
        <f t="shared" si="66"/>
        <v>509299.95898469718</v>
      </c>
      <c r="AW30" s="179">
        <f t="shared" si="67"/>
        <v>137850.44402283855</v>
      </c>
      <c r="AX30" s="180">
        <f t="shared" si="68"/>
        <v>647150.40300753573</v>
      </c>
      <c r="AY30" s="82"/>
      <c r="AZ30" s="84">
        <v>934639.68964766618</v>
      </c>
      <c r="BA30" s="88">
        <v>4.3221131935280477</v>
      </c>
      <c r="BB30" s="85">
        <v>64545.540586364019</v>
      </c>
      <c r="BC30" s="88">
        <v>2.1138215354957923</v>
      </c>
      <c r="BD30" s="85">
        <v>999185.23023403017</v>
      </c>
      <c r="BE30" s="89">
        <v>4.0488742254631847</v>
      </c>
      <c r="BF30" s="87">
        <f>+'All Plans Q1'!BF30+'All Plans Q2'!BF30</f>
        <v>11059.604010370771</v>
      </c>
      <c r="BG30" s="85">
        <f t="shared" si="69"/>
        <v>1.0879997019571682E-2</v>
      </c>
      <c r="BH30" s="85">
        <f>+'All Plans Q1'!BH30+'All Plans Q2'!BH30</f>
        <v>36017.031561989454</v>
      </c>
      <c r="BI30" s="85">
        <f t="shared" si="70"/>
        <v>9.6250238005113425E-2</v>
      </c>
      <c r="BJ30" s="85">
        <f t="shared" si="71"/>
        <v>47076.635572360225</v>
      </c>
      <c r="BK30" s="89">
        <f t="shared" si="72"/>
        <v>3.385079245303494E-2</v>
      </c>
      <c r="BL30" s="178">
        <f t="shared" si="73"/>
        <v>945699.29365803697</v>
      </c>
      <c r="BM30" s="179">
        <f t="shared" si="74"/>
        <v>100562.57214835347</v>
      </c>
      <c r="BN30" s="180">
        <f t="shared" si="75"/>
        <v>1046261.8658063904</v>
      </c>
      <c r="BO30" s="82"/>
      <c r="BP30" s="84">
        <v>639742.41902534431</v>
      </c>
      <c r="BQ30" s="88">
        <v>4.268648955930769</v>
      </c>
      <c r="BR30" s="85">
        <v>88330.213674470637</v>
      </c>
      <c r="BS30" s="88">
        <v>4.5914447278547996</v>
      </c>
      <c r="BT30" s="85">
        <v>728072.63269981497</v>
      </c>
      <c r="BU30" s="89">
        <v>4.3053707258072649</v>
      </c>
      <c r="BV30" s="87">
        <f>+'All Plans Q1'!BV30+'All Plans Q2'!BV30</f>
        <v>58409.039047737628</v>
      </c>
      <c r="BW30" s="85">
        <f t="shared" si="76"/>
        <v>0.13229920145265969</v>
      </c>
      <c r="BX30" s="85">
        <f>+'All Plans Q1'!BX30+'All Plans Q2'!BX30</f>
        <v>14875.000011489277</v>
      </c>
      <c r="BY30" s="85">
        <f t="shared" si="77"/>
        <v>6.6851528985426484E-2</v>
      </c>
      <c r="BZ30" s="85">
        <f t="shared" si="78"/>
        <v>73284.03905922691</v>
      </c>
      <c r="CA30" s="89">
        <f t="shared" si="79"/>
        <v>0.11036752870365499</v>
      </c>
      <c r="CB30" s="178">
        <f t="shared" si="80"/>
        <v>698151.45807308191</v>
      </c>
      <c r="CC30" s="179">
        <f t="shared" si="81"/>
        <v>103205.21368595991</v>
      </c>
      <c r="CD30" s="180">
        <f t="shared" si="82"/>
        <v>801356.67175904184</v>
      </c>
      <c r="CE30" s="82"/>
      <c r="CF30" s="84">
        <v>791217.38368121104</v>
      </c>
      <c r="CG30" s="88">
        <v>3.1668709971950713</v>
      </c>
      <c r="CH30" s="85">
        <v>126934.6879592573</v>
      </c>
      <c r="CI30" s="88">
        <v>3.6495410701031394</v>
      </c>
      <c r="CJ30" s="85">
        <v>918152.07164046832</v>
      </c>
      <c r="CK30" s="89">
        <v>3.2258533977945154</v>
      </c>
      <c r="CL30" s="87">
        <f>+'All Plans Q1'!CL30+'All Plans Q2'!CL30</f>
        <v>0</v>
      </c>
      <c r="CM30" s="85">
        <f t="shared" si="83"/>
        <v>0</v>
      </c>
      <c r="CN30" s="85">
        <f>+'All Plans Q1'!CN30+'All Plans Q2'!CN30</f>
        <v>2058.9021443983452</v>
      </c>
      <c r="CO30" s="85">
        <f t="shared" si="84"/>
        <v>6.5415343451588918E-3</v>
      </c>
      <c r="CP30" s="85">
        <f t="shared" si="85"/>
        <v>2058.9021443983452</v>
      </c>
      <c r="CQ30" s="89">
        <f t="shared" si="86"/>
        <v>1.6461142935710108E-3</v>
      </c>
      <c r="CR30" s="178">
        <f t="shared" si="87"/>
        <v>791217.38368121104</v>
      </c>
      <c r="CS30" s="179">
        <f t="shared" si="88"/>
        <v>128993.59010365565</v>
      </c>
      <c r="CT30" s="180">
        <f t="shared" si="89"/>
        <v>920210.97378486674</v>
      </c>
      <c r="CU30" s="82"/>
      <c r="CV30" s="87">
        <f t="shared" si="90"/>
        <v>9732554.6796017736</v>
      </c>
      <c r="CW30" s="88">
        <f t="shared" si="104"/>
        <v>7.466438369415564</v>
      </c>
      <c r="CX30" s="88">
        <f t="shared" si="91"/>
        <v>743589.33473630995</v>
      </c>
      <c r="CY30" s="88">
        <f t="shared" si="92"/>
        <v>4.1026523881151027</v>
      </c>
      <c r="CZ30" s="85">
        <f t="shared" si="93"/>
        <v>10476144.014338084</v>
      </c>
      <c r="DA30" s="89">
        <f t="shared" si="105"/>
        <v>7.0558160275399908</v>
      </c>
      <c r="DB30" s="87">
        <f t="shared" si="94"/>
        <v>149445.25455170759</v>
      </c>
      <c r="DC30" s="88">
        <f t="shared" si="95"/>
        <v>3.1579615076053946E-2</v>
      </c>
      <c r="DD30" s="85">
        <f t="shared" si="96"/>
        <v>130485.92909549107</v>
      </c>
      <c r="DE30" s="88">
        <f t="shared" si="97"/>
        <v>6.5966551652825375E-2</v>
      </c>
      <c r="DF30" s="85">
        <f t="shared" si="98"/>
        <v>279931.18364719866</v>
      </c>
      <c r="DG30" s="89">
        <f t="shared" si="99"/>
        <v>4.1716051536042013E-2</v>
      </c>
      <c r="DH30" s="226"/>
      <c r="DI30" s="239" t="s">
        <v>93</v>
      </c>
      <c r="DJ30" s="87">
        <f t="shared" si="100"/>
        <v>10476144.014338084</v>
      </c>
      <c r="DK30" s="85">
        <f t="shared" si="101"/>
        <v>279931.18364719866</v>
      </c>
      <c r="DL30" s="86">
        <f t="shared" si="102"/>
        <v>10756075.197985282</v>
      </c>
      <c r="DM30"/>
    </row>
    <row r="31" spans="1:117" s="65" customFormat="1" ht="15.6">
      <c r="A31" s="74">
        <v>19</v>
      </c>
      <c r="B31" s="74" t="s">
        <v>94</v>
      </c>
      <c r="C31" s="83"/>
      <c r="D31" s="84">
        <v>221179.46999999997</v>
      </c>
      <c r="E31" s="88">
        <v>1.126317486021571</v>
      </c>
      <c r="F31" s="85">
        <v>62576.92</v>
      </c>
      <c r="G31" s="88">
        <v>2.2383274314125261</v>
      </c>
      <c r="H31" s="85">
        <v>283756.38999999996</v>
      </c>
      <c r="I31" s="89">
        <v>1.2649004818772258</v>
      </c>
      <c r="J31" s="87">
        <f>+'All Plans Q1'!J31+'All Plans Q2'!J31</f>
        <v>6985797.6799999997</v>
      </c>
      <c r="K31" s="85">
        <f t="shared" si="49"/>
        <v>14.580932530447397</v>
      </c>
      <c r="L31" s="85">
        <f>+'All Plans Q1'!L31+'All Plans Q2'!L31</f>
        <v>1123182.19</v>
      </c>
      <c r="M31" s="85">
        <f t="shared" si="50"/>
        <v>2.9475360443816951</v>
      </c>
      <c r="N31" s="85">
        <f t="shared" si="51"/>
        <v>8108979.8699999992</v>
      </c>
      <c r="O31" s="89">
        <f t="shared" si="52"/>
        <v>9.4272595659194813</v>
      </c>
      <c r="P31" s="178">
        <f t="shared" si="53"/>
        <v>7206977.1499999994</v>
      </c>
      <c r="Q31" s="179">
        <f t="shared" si="54"/>
        <v>1185759.1099999999</v>
      </c>
      <c r="R31" s="180">
        <f t="shared" si="55"/>
        <v>8392736.2599999998</v>
      </c>
      <c r="S31" s="80"/>
      <c r="T31" s="84">
        <v>210943.97464075801</v>
      </c>
      <c r="U31" s="88">
        <v>0.57212437826857387</v>
      </c>
      <c r="V31" s="85">
        <v>63017.943797516135</v>
      </c>
      <c r="W31" s="88">
        <v>1.2556126600951629</v>
      </c>
      <c r="X31" s="85">
        <v>273961.91843827412</v>
      </c>
      <c r="Y31" s="89">
        <v>0.65401563753491143</v>
      </c>
      <c r="Z31" s="87">
        <f>+'All Plans Q1'!Z31+'All Plans Q2'!Z31</f>
        <v>10105342.907662367</v>
      </c>
      <c r="AA31" s="88">
        <f t="shared" si="56"/>
        <v>6.1667805235589075</v>
      </c>
      <c r="AB31" s="85">
        <f>+'All Plans Q1'!AB31+'All Plans Q2'!AB31</f>
        <v>2237004.4144497472</v>
      </c>
      <c r="AC31" s="88">
        <f t="shared" si="57"/>
        <v>4.5635735228591274</v>
      </c>
      <c r="AD31" s="85">
        <f t="shared" si="103"/>
        <v>12342347.322112115</v>
      </c>
      <c r="AE31" s="89">
        <f t="shared" si="58"/>
        <v>5.7976294939463475</v>
      </c>
      <c r="AF31" s="178">
        <f t="shared" si="59"/>
        <v>10316286.882303126</v>
      </c>
      <c r="AG31" s="179">
        <f t="shared" si="60"/>
        <v>2300022.3582472634</v>
      </c>
      <c r="AH31" s="180">
        <f t="shared" si="61"/>
        <v>12616309.24055039</v>
      </c>
      <c r="AI31" s="82"/>
      <c r="AJ31" s="84">
        <v>165348.62923171979</v>
      </c>
      <c r="AK31" s="88">
        <v>1.3500933211813295</v>
      </c>
      <c r="AL31" s="85">
        <v>0</v>
      </c>
      <c r="AM31" s="88">
        <v>0</v>
      </c>
      <c r="AN31" s="85">
        <v>165348.62923171979</v>
      </c>
      <c r="AO31" s="89">
        <v>1.1725356283007828</v>
      </c>
      <c r="AP31" s="87">
        <f>+'All Plans Q1'!AP31+'All Plans Q2'!AP31</f>
        <v>6148928.8860642947</v>
      </c>
      <c r="AQ31" s="85">
        <f t="shared" si="62"/>
        <v>27.882252399036396</v>
      </c>
      <c r="AR31" s="85">
        <f>+'All Plans Q1'!AR31+'All Plans Q2'!AR31</f>
        <v>642308.00702618773</v>
      </c>
      <c r="AS31" s="85">
        <f t="shared" si="63"/>
        <v>3.287750082032451</v>
      </c>
      <c r="AT31" s="85">
        <f t="shared" si="64"/>
        <v>6791236.8930904828</v>
      </c>
      <c r="AU31" s="89">
        <f t="shared" si="65"/>
        <v>16.329170978058176</v>
      </c>
      <c r="AV31" s="178">
        <f t="shared" si="66"/>
        <v>6314277.515296015</v>
      </c>
      <c r="AW31" s="179">
        <f t="shared" si="67"/>
        <v>642308.00702618773</v>
      </c>
      <c r="AX31" s="180">
        <f t="shared" si="68"/>
        <v>6956585.522322203</v>
      </c>
      <c r="AY31" s="82"/>
      <c r="AZ31" s="84">
        <v>361941.58894433349</v>
      </c>
      <c r="BA31" s="88">
        <v>1.6737492899028583</v>
      </c>
      <c r="BB31" s="85">
        <v>61772.065627724558</v>
      </c>
      <c r="BC31" s="88">
        <v>2.0229921607245638</v>
      </c>
      <c r="BD31" s="85">
        <v>423713.65457205806</v>
      </c>
      <c r="BE31" s="89">
        <v>1.7169622238829492</v>
      </c>
      <c r="BF31" s="87">
        <f>+'All Plans Q1'!BF31+'All Plans Q2'!BF31</f>
        <v>12564656.37232529</v>
      </c>
      <c r="BG31" s="85">
        <f t="shared" si="69"/>
        <v>12.36060746430455</v>
      </c>
      <c r="BH31" s="85">
        <f>+'All Plans Q1'!BH31+'All Plans Q2'!BH31</f>
        <v>1768946.3937152021</v>
      </c>
      <c r="BI31" s="85">
        <f t="shared" si="70"/>
        <v>4.7272499711792086</v>
      </c>
      <c r="BJ31" s="85">
        <f t="shared" si="71"/>
        <v>14333602.766040493</v>
      </c>
      <c r="BK31" s="89">
        <f t="shared" si="72"/>
        <v>10.306679872899808</v>
      </c>
      <c r="BL31" s="178">
        <f t="shared" si="73"/>
        <v>12926597.961269623</v>
      </c>
      <c r="BM31" s="179">
        <f t="shared" si="74"/>
        <v>1830718.4593429267</v>
      </c>
      <c r="BN31" s="180">
        <f t="shared" si="75"/>
        <v>14757316.420612549</v>
      </c>
      <c r="BO31" s="82"/>
      <c r="BP31" s="84">
        <v>155074.23173698227</v>
      </c>
      <c r="BQ31" s="88">
        <v>1.0347249732233421</v>
      </c>
      <c r="BR31" s="85">
        <v>18666.251154625777</v>
      </c>
      <c r="BS31" s="88">
        <v>0.97028023467230362</v>
      </c>
      <c r="BT31" s="85">
        <v>173740.48289160806</v>
      </c>
      <c r="BU31" s="89">
        <v>1.0273936353786224</v>
      </c>
      <c r="BV31" s="87">
        <f>+'All Plans Q1'!BV31+'All Plans Q2'!BV31</f>
        <v>5828202.1598999407</v>
      </c>
      <c r="BW31" s="85">
        <f t="shared" si="76"/>
        <v>13.201150099888425</v>
      </c>
      <c r="BX31" s="85">
        <f>+'All Plans Q1'!BX31+'All Plans Q2'!BX31</f>
        <v>600731.42504450469</v>
      </c>
      <c r="BY31" s="85">
        <f t="shared" si="77"/>
        <v>2.6998194448941373</v>
      </c>
      <c r="BZ31" s="85">
        <f t="shared" si="78"/>
        <v>6428933.5849444456</v>
      </c>
      <c r="CA31" s="89">
        <f t="shared" si="79"/>
        <v>9.6821288929886222</v>
      </c>
      <c r="CB31" s="178">
        <f t="shared" si="80"/>
        <v>5983276.391636923</v>
      </c>
      <c r="CC31" s="179">
        <f t="shared" si="81"/>
        <v>619397.67619913048</v>
      </c>
      <c r="CD31" s="180">
        <f t="shared" si="82"/>
        <v>6602674.0678360537</v>
      </c>
      <c r="CE31" s="82"/>
      <c r="CF31" s="84">
        <v>403307.65879612812</v>
      </c>
      <c r="CG31" s="88">
        <v>1.6142508417164774</v>
      </c>
      <c r="CH31" s="85">
        <v>64017.050172228162</v>
      </c>
      <c r="CI31" s="88">
        <v>1.8405753190600662</v>
      </c>
      <c r="CJ31" s="85">
        <v>467324.70896835625</v>
      </c>
      <c r="CK31" s="89">
        <v>1.6419077480328583</v>
      </c>
      <c r="CL31" s="87">
        <f>+'All Plans Q1'!CL31+'All Plans Q2'!CL31</f>
        <v>13765870.072428443</v>
      </c>
      <c r="CM31" s="85">
        <f t="shared" si="83"/>
        <v>14.706780473566265</v>
      </c>
      <c r="CN31" s="85">
        <f>+'All Plans Q1'!CN31+'All Plans Q2'!CN31</f>
        <v>2167357.2609005398</v>
      </c>
      <c r="CO31" s="85">
        <f t="shared" si="84"/>
        <v>6.8861174383561821</v>
      </c>
      <c r="CP31" s="85">
        <f t="shared" si="85"/>
        <v>15933227.333328983</v>
      </c>
      <c r="CQ31" s="89">
        <f t="shared" si="86"/>
        <v>12.73878572979655</v>
      </c>
      <c r="CR31" s="178">
        <f t="shared" si="87"/>
        <v>14169177.73122457</v>
      </c>
      <c r="CS31" s="179">
        <f t="shared" si="88"/>
        <v>2231374.3110727682</v>
      </c>
      <c r="CT31" s="180">
        <f t="shared" si="89"/>
        <v>16400552.042297339</v>
      </c>
      <c r="CU31" s="82"/>
      <c r="CV31" s="87">
        <f t="shared" si="90"/>
        <v>1517795.5533499217</v>
      </c>
      <c r="CW31" s="88">
        <f t="shared" si="104"/>
        <v>1.1643938646665661</v>
      </c>
      <c r="CX31" s="88">
        <f t="shared" si="91"/>
        <v>270050.23075209465</v>
      </c>
      <c r="CY31" s="88">
        <f t="shared" si="92"/>
        <v>1.4899651895881545</v>
      </c>
      <c r="CZ31" s="85">
        <f t="shared" si="93"/>
        <v>1787845.7841020164</v>
      </c>
      <c r="DA31" s="89">
        <f t="shared" si="105"/>
        <v>1.2041368389907388</v>
      </c>
      <c r="DB31" s="87">
        <f t="shared" si="94"/>
        <v>55398798.078380339</v>
      </c>
      <c r="DC31" s="88">
        <f t="shared" si="95"/>
        <v>11.706445442106533</v>
      </c>
      <c r="DD31" s="85">
        <f t="shared" si="96"/>
        <v>8539529.6911361814</v>
      </c>
      <c r="DE31" s="88">
        <f t="shared" si="97"/>
        <v>4.3171193274711213</v>
      </c>
      <c r="DF31" s="85">
        <f t="shared" si="98"/>
        <v>63938327.76951652</v>
      </c>
      <c r="DG31" s="89">
        <f t="shared" si="99"/>
        <v>9.5282509851531128</v>
      </c>
      <c r="DH31" s="226"/>
      <c r="DI31" s="239" t="s">
        <v>94</v>
      </c>
      <c r="DJ31" s="87">
        <f t="shared" si="100"/>
        <v>1787845.7841020164</v>
      </c>
      <c r="DK31" s="85">
        <f t="shared" si="101"/>
        <v>63938327.76951652</v>
      </c>
      <c r="DL31" s="86">
        <f t="shared" si="102"/>
        <v>65726173.553618535</v>
      </c>
      <c r="DM31"/>
    </row>
    <row r="32" spans="1:117" s="65" customFormat="1" ht="15.6">
      <c r="A32" s="74">
        <v>20</v>
      </c>
      <c r="B32" s="74" t="s">
        <v>95</v>
      </c>
      <c r="C32" s="83"/>
      <c r="D32" s="84">
        <v>22332764.640000001</v>
      </c>
      <c r="E32" s="88">
        <v>113.72566958966055</v>
      </c>
      <c r="F32" s="85">
        <v>4740551.1099999994</v>
      </c>
      <c r="G32" s="88">
        <v>169.56580140930714</v>
      </c>
      <c r="H32" s="85">
        <v>27073315.75</v>
      </c>
      <c r="I32" s="89">
        <v>120.68468357026002</v>
      </c>
      <c r="J32" s="87">
        <f>+'All Plans Q1'!J32+'All Plans Q2'!J32</f>
        <v>18568245.939999998</v>
      </c>
      <c r="K32" s="85">
        <f t="shared" si="49"/>
        <v>38.756109704553275</v>
      </c>
      <c r="L32" s="85">
        <f>+'All Plans Q1'!L32+'All Plans Q2'!L32</f>
        <v>22662950.319999997</v>
      </c>
      <c r="M32" s="85">
        <f t="shared" si="50"/>
        <v>59.473755491290028</v>
      </c>
      <c r="N32" s="85">
        <f t="shared" si="51"/>
        <v>41231196.25999999</v>
      </c>
      <c r="O32" s="89">
        <f t="shared" si="52"/>
        <v>47.934166268486308</v>
      </c>
      <c r="P32" s="178">
        <f t="shared" si="53"/>
        <v>40901010.579999998</v>
      </c>
      <c r="Q32" s="179">
        <f t="shared" si="54"/>
        <v>27403501.429999996</v>
      </c>
      <c r="R32" s="180">
        <f t="shared" si="55"/>
        <v>68304512.00999999</v>
      </c>
      <c r="S32" s="80"/>
      <c r="T32" s="84">
        <v>40242670.67759458</v>
      </c>
      <c r="U32" s="88">
        <v>109.14657780813982</v>
      </c>
      <c r="V32" s="85">
        <v>11737444.728712553</v>
      </c>
      <c r="W32" s="88">
        <v>233.86488530778763</v>
      </c>
      <c r="X32" s="85">
        <v>51980115.406307131</v>
      </c>
      <c r="Y32" s="89">
        <v>124.08953956224309</v>
      </c>
      <c r="Z32" s="87">
        <f>+'All Plans Q1'!Z32+'All Plans Q2'!Z32</f>
        <v>29636193.850076798</v>
      </c>
      <c r="AA32" s="88">
        <f t="shared" si="56"/>
        <v>18.085472674904711</v>
      </c>
      <c r="AB32" s="85">
        <f>+'All Plans Q1'!AB32+'All Plans Q2'!AB32</f>
        <v>30828127.652431514</v>
      </c>
      <c r="AC32" s="88">
        <f t="shared" si="57"/>
        <v>62.89054514385635</v>
      </c>
      <c r="AD32" s="85">
        <f t="shared" si="103"/>
        <v>60464321.502508312</v>
      </c>
      <c r="AE32" s="89">
        <f t="shared" si="58"/>
        <v>28.402193239722234</v>
      </c>
      <c r="AF32" s="178">
        <f t="shared" si="59"/>
        <v>69878864.527671382</v>
      </c>
      <c r="AG32" s="179">
        <f t="shared" si="60"/>
        <v>42565572.381144069</v>
      </c>
      <c r="AH32" s="180">
        <f t="shared" si="61"/>
        <v>112444436.90881544</v>
      </c>
      <c r="AI32" s="82"/>
      <c r="AJ32" s="84">
        <v>11148245.495916633</v>
      </c>
      <c r="AK32" s="88">
        <v>91.026891827655575</v>
      </c>
      <c r="AL32" s="85">
        <v>7664049.5994751295</v>
      </c>
      <c r="AM32" s="88">
        <v>413.24542216516392</v>
      </c>
      <c r="AN32" s="85">
        <v>18812295.095391762</v>
      </c>
      <c r="AO32" s="89">
        <v>133.40350235708746</v>
      </c>
      <c r="AP32" s="87">
        <f>+'All Plans Q1'!AP32+'All Plans Q2'!AP32</f>
        <v>9846241.5344323963</v>
      </c>
      <c r="AQ32" s="85">
        <f t="shared" si="62"/>
        <v>44.647677137251719</v>
      </c>
      <c r="AR32" s="85">
        <f>+'All Plans Q1'!AR32+'All Plans Q2'!AR32</f>
        <v>15368528.209913481</v>
      </c>
      <c r="AS32" s="85">
        <f t="shared" si="63"/>
        <v>78.666121751773517</v>
      </c>
      <c r="AT32" s="85">
        <f t="shared" si="64"/>
        <v>25214769.744345877</v>
      </c>
      <c r="AU32" s="89">
        <f t="shared" si="65"/>
        <v>60.62758416610373</v>
      </c>
      <c r="AV32" s="178">
        <f t="shared" si="66"/>
        <v>20994487.030349031</v>
      </c>
      <c r="AW32" s="179">
        <f t="shared" si="67"/>
        <v>23032577.809388611</v>
      </c>
      <c r="AX32" s="180">
        <f t="shared" si="68"/>
        <v>44027064.839737639</v>
      </c>
      <c r="AY32" s="82"/>
      <c r="AZ32" s="84">
        <v>37140950.248293459</v>
      </c>
      <c r="BA32" s="88">
        <v>171.75323589011339</v>
      </c>
      <c r="BB32" s="85">
        <v>10246414.050469304</v>
      </c>
      <c r="BC32" s="88">
        <v>335.56292944061909</v>
      </c>
      <c r="BD32" s="85">
        <v>47387364.298762761</v>
      </c>
      <c r="BE32" s="89">
        <v>192.02193158615438</v>
      </c>
      <c r="BF32" s="87">
        <f>+'All Plans Q1'!BF32+'All Plans Q2'!BF32</f>
        <v>40107497.58147119</v>
      </c>
      <c r="BG32" s="85">
        <f t="shared" si="69"/>
        <v>39.456155368645589</v>
      </c>
      <c r="BH32" s="85">
        <f>+'All Plans Q1'!BH32+'All Plans Q2'!BH32</f>
        <v>30433313.7534284</v>
      </c>
      <c r="BI32" s="85">
        <f t="shared" si="70"/>
        <v>81.328570540586099</v>
      </c>
      <c r="BJ32" s="85">
        <f t="shared" si="71"/>
        <v>70540811.334899589</v>
      </c>
      <c r="BK32" s="89">
        <f t="shared" si="72"/>
        <v>50.722876325689462</v>
      </c>
      <c r="BL32" s="178">
        <f t="shared" si="73"/>
        <v>77248447.829764649</v>
      </c>
      <c r="BM32" s="179">
        <f t="shared" si="74"/>
        <v>40679727.803897701</v>
      </c>
      <c r="BN32" s="180">
        <f t="shared" si="75"/>
        <v>117928175.63366234</v>
      </c>
      <c r="BO32" s="82"/>
      <c r="BP32" s="84">
        <v>14931744.638671534</v>
      </c>
      <c r="BQ32" s="88">
        <v>99.631311394351997</v>
      </c>
      <c r="BR32" s="85">
        <v>4335946.4801168293</v>
      </c>
      <c r="BS32" s="88">
        <v>225.38447240445106</v>
      </c>
      <c r="BT32" s="85">
        <v>19267691.118788362</v>
      </c>
      <c r="BU32" s="89">
        <v>113.93719468498452</v>
      </c>
      <c r="BV32" s="87">
        <f>+'All Plans Q1'!BV32+'All Plans Q2'!BV32</f>
        <v>14617140.82047195</v>
      </c>
      <c r="BW32" s="85">
        <f t="shared" si="76"/>
        <v>33.10850665577621</v>
      </c>
      <c r="BX32" s="85">
        <f>+'All Plans Q1'!BX32+'All Plans Q2'!BX32</f>
        <v>17244737.63911406</v>
      </c>
      <c r="BY32" s="85">
        <f t="shared" si="77"/>
        <v>77.501652251218204</v>
      </c>
      <c r="BZ32" s="85">
        <f t="shared" si="78"/>
        <v>31861878.459586009</v>
      </c>
      <c r="CA32" s="89">
        <f t="shared" si="79"/>
        <v>47.984756716243993</v>
      </c>
      <c r="CB32" s="178">
        <f t="shared" si="80"/>
        <v>29548885.459143482</v>
      </c>
      <c r="CC32" s="179">
        <f t="shared" si="81"/>
        <v>21580684.119230889</v>
      </c>
      <c r="CD32" s="180">
        <f t="shared" si="82"/>
        <v>51129569.578374371</v>
      </c>
      <c r="CE32" s="82"/>
      <c r="CF32" s="84">
        <v>35691417.475477844</v>
      </c>
      <c r="CG32" s="88">
        <v>142.85595486538631</v>
      </c>
      <c r="CH32" s="85">
        <v>10321866.234038632</v>
      </c>
      <c r="CI32" s="88">
        <v>296.7673797199227</v>
      </c>
      <c r="CJ32" s="85">
        <v>46013283.709516481</v>
      </c>
      <c r="CK32" s="89">
        <v>161.66396851103559</v>
      </c>
      <c r="CL32" s="87">
        <f>+'All Plans Q1'!CL32+'All Plans Q2'!CL32</f>
        <v>21950297.631134558</v>
      </c>
      <c r="CM32" s="85">
        <f t="shared" si="83"/>
        <v>23.450621493014651</v>
      </c>
      <c r="CN32" s="85">
        <f>+'All Plans Q1'!CN32+'All Plans Q2'!CN32</f>
        <v>24415072.846282497</v>
      </c>
      <c r="CO32" s="85">
        <f t="shared" si="84"/>
        <v>77.571456223911241</v>
      </c>
      <c r="CP32" s="85">
        <f t="shared" si="85"/>
        <v>46365370.477417052</v>
      </c>
      <c r="CQ32" s="89">
        <f t="shared" si="86"/>
        <v>37.069609780747825</v>
      </c>
      <c r="CR32" s="178">
        <f t="shared" si="87"/>
        <v>57641715.106612399</v>
      </c>
      <c r="CS32" s="179">
        <f t="shared" si="88"/>
        <v>34736939.080321133</v>
      </c>
      <c r="CT32" s="180">
        <f t="shared" si="89"/>
        <v>92378654.186933532</v>
      </c>
      <c r="CU32" s="82"/>
      <c r="CV32" s="87">
        <f t="shared" si="90"/>
        <v>161487793.17595404</v>
      </c>
      <c r="CW32" s="88">
        <f t="shared" si="104"/>
        <v>123.88716990085518</v>
      </c>
      <c r="CX32" s="88">
        <f t="shared" si="91"/>
        <v>49046272.202812448</v>
      </c>
      <c r="CY32" s="88">
        <f t="shared" si="92"/>
        <v>270.60609449484372</v>
      </c>
      <c r="CZ32" s="85">
        <f t="shared" si="93"/>
        <v>210534065.37876648</v>
      </c>
      <c r="DA32" s="89">
        <f t="shared" si="105"/>
        <v>141.79736655104685</v>
      </c>
      <c r="DB32" s="87">
        <f t="shared" si="94"/>
        <v>134725617.35758689</v>
      </c>
      <c r="DC32" s="88">
        <f t="shared" si="95"/>
        <v>28.46917521602704</v>
      </c>
      <c r="DD32" s="85">
        <f t="shared" si="96"/>
        <v>140952730.42116994</v>
      </c>
      <c r="DE32" s="88">
        <f t="shared" si="97"/>
        <v>71.257994148398751</v>
      </c>
      <c r="DF32" s="85">
        <f t="shared" si="98"/>
        <v>275678347.77875686</v>
      </c>
      <c r="DG32" s="89">
        <f t="shared" si="99"/>
        <v>41.082283200729144</v>
      </c>
      <c r="DH32" s="226"/>
      <c r="DI32" s="239" t="s">
        <v>95</v>
      </c>
      <c r="DJ32" s="87">
        <f t="shared" si="100"/>
        <v>210534065.37876648</v>
      </c>
      <c r="DK32" s="85">
        <f t="shared" si="101"/>
        <v>275678347.77875686</v>
      </c>
      <c r="DL32" s="86">
        <f t="shared" si="102"/>
        <v>486212413.15752333</v>
      </c>
      <c r="DM32"/>
    </row>
    <row r="33" spans="1:117" s="65" customFormat="1" ht="15.6">
      <c r="A33" s="74">
        <v>21</v>
      </c>
      <c r="B33" s="74" t="s">
        <v>96</v>
      </c>
      <c r="C33" s="83"/>
      <c r="D33" s="84">
        <v>3765756.9499999997</v>
      </c>
      <c r="E33" s="88">
        <v>19.176453858453765</v>
      </c>
      <c r="F33" s="85">
        <v>1517773.1500000001</v>
      </c>
      <c r="G33" s="88">
        <v>54.2895571770934</v>
      </c>
      <c r="H33" s="85">
        <v>5283530.0999999996</v>
      </c>
      <c r="I33" s="89">
        <v>23.552385091672573</v>
      </c>
      <c r="J33" s="87">
        <f>+'All Plans Q1'!J33+'All Plans Q2'!J33</f>
        <v>2046700.8399999999</v>
      </c>
      <c r="K33" s="85">
        <f t="shared" si="49"/>
        <v>4.2719254443180512</v>
      </c>
      <c r="L33" s="85">
        <f>+'All Plans Q1'!L33+'All Plans Q2'!L33</f>
        <v>4412845.99</v>
      </c>
      <c r="M33" s="85">
        <f t="shared" si="50"/>
        <v>11.58051002734492</v>
      </c>
      <c r="N33" s="85">
        <f t="shared" si="51"/>
        <v>6459546.8300000001</v>
      </c>
      <c r="O33" s="89">
        <f t="shared" si="52"/>
        <v>7.5096776192419341</v>
      </c>
      <c r="P33" s="178">
        <f t="shared" si="53"/>
        <v>5812457.7899999991</v>
      </c>
      <c r="Q33" s="179">
        <f t="shared" si="54"/>
        <v>5930619.1400000006</v>
      </c>
      <c r="R33" s="180">
        <f t="shared" si="55"/>
        <v>11743076.93</v>
      </c>
      <c r="S33" s="80"/>
      <c r="T33" s="84">
        <v>4369900.6220913306</v>
      </c>
      <c r="U33" s="88">
        <v>11.852088597302791</v>
      </c>
      <c r="V33" s="85">
        <v>2522124.2107972852</v>
      </c>
      <c r="W33" s="88">
        <v>50.252529653854133</v>
      </c>
      <c r="X33" s="85">
        <v>6892024.8328886162</v>
      </c>
      <c r="Y33" s="89">
        <v>16.452987483381435</v>
      </c>
      <c r="Z33" s="87">
        <f>+'All Plans Q1'!Z33+'All Plans Q2'!Z33</f>
        <v>3375880.6539857518</v>
      </c>
      <c r="AA33" s="88">
        <f t="shared" si="56"/>
        <v>2.0601295034801019</v>
      </c>
      <c r="AB33" s="85">
        <f>+'All Plans Q1'!AB33+'All Plans Q2'!AB33</f>
        <v>3229635.2618381376</v>
      </c>
      <c r="AC33" s="88">
        <f t="shared" si="57"/>
        <v>6.5885779546135206</v>
      </c>
      <c r="AD33" s="85">
        <f t="shared" si="103"/>
        <v>6605515.9158238899</v>
      </c>
      <c r="AE33" s="89">
        <f t="shared" si="58"/>
        <v>3.102840399548815</v>
      </c>
      <c r="AF33" s="178">
        <f t="shared" si="59"/>
        <v>7745781.2760770824</v>
      </c>
      <c r="AG33" s="179">
        <f t="shared" si="60"/>
        <v>5751759.4726354228</v>
      </c>
      <c r="AH33" s="180">
        <f t="shared" si="61"/>
        <v>13497540.748712506</v>
      </c>
      <c r="AI33" s="82"/>
      <c r="AJ33" s="84">
        <v>1663650.0187884981</v>
      </c>
      <c r="AK33" s="88">
        <v>13.583921376220673</v>
      </c>
      <c r="AL33" s="85">
        <v>1110487.3332865653</v>
      </c>
      <c r="AM33" s="88">
        <v>59.877457850025088</v>
      </c>
      <c r="AN33" s="85">
        <v>2774137.3520750636</v>
      </c>
      <c r="AO33" s="89">
        <v>19.672221645995997</v>
      </c>
      <c r="AP33" s="87">
        <f>+'All Plans Q1'!AP33+'All Plans Q2'!AP33</f>
        <v>1122483.1526148636</v>
      </c>
      <c r="AQ33" s="85">
        <f t="shared" si="62"/>
        <v>5.0898878739360436</v>
      </c>
      <c r="AR33" s="85">
        <f>+'All Plans Q1'!AR33+'All Plans Q2'!AR33</f>
        <v>2049969.2541921579</v>
      </c>
      <c r="AS33" s="85">
        <f t="shared" si="63"/>
        <v>10.493075767245541</v>
      </c>
      <c r="AT33" s="85">
        <f t="shared" si="64"/>
        <v>3172452.4068070212</v>
      </c>
      <c r="AU33" s="89">
        <f t="shared" si="65"/>
        <v>7.6279945149917801</v>
      </c>
      <c r="AV33" s="178">
        <f t="shared" si="66"/>
        <v>2786133.1714033615</v>
      </c>
      <c r="AW33" s="179">
        <f t="shared" si="67"/>
        <v>3160456.5874787234</v>
      </c>
      <c r="AX33" s="180">
        <f t="shared" si="68"/>
        <v>5946589.7588820849</v>
      </c>
      <c r="AY33" s="82"/>
      <c r="AZ33" s="84">
        <v>4027144.6864562398</v>
      </c>
      <c r="BA33" s="88">
        <v>18.62297885952221</v>
      </c>
      <c r="BB33" s="85">
        <v>1510396.6397812865</v>
      </c>
      <c r="BC33" s="88">
        <v>49.46443883351192</v>
      </c>
      <c r="BD33" s="85">
        <v>5537541.3262375258</v>
      </c>
      <c r="BE33" s="89">
        <v>22.439091041196551</v>
      </c>
      <c r="BF33" s="87">
        <f>+'All Plans Q1'!BF33+'All Plans Q2'!BF33</f>
        <v>4214012.5119008226</v>
      </c>
      <c r="BG33" s="85">
        <f t="shared" si="69"/>
        <v>4.145577321477866</v>
      </c>
      <c r="BH33" s="85">
        <f>+'All Plans Q1'!BH33+'All Plans Q2'!BH33</f>
        <v>3329874.5071040066</v>
      </c>
      <c r="BI33" s="85">
        <f t="shared" si="70"/>
        <v>8.8986015764319983</v>
      </c>
      <c r="BJ33" s="85">
        <f t="shared" si="71"/>
        <v>7543887.0190048292</v>
      </c>
      <c r="BK33" s="89">
        <f t="shared" si="72"/>
        <v>5.4244860675517028</v>
      </c>
      <c r="BL33" s="178">
        <f t="shared" si="73"/>
        <v>8241157.1983570624</v>
      </c>
      <c r="BM33" s="179">
        <f t="shared" si="74"/>
        <v>4840271.1468852926</v>
      </c>
      <c r="BN33" s="180">
        <f t="shared" si="75"/>
        <v>13081428.345242355</v>
      </c>
      <c r="BO33" s="82"/>
      <c r="BP33" s="84">
        <v>2957206.0897329063</v>
      </c>
      <c r="BQ33" s="88">
        <v>19.731808165295966</v>
      </c>
      <c r="BR33" s="85">
        <v>825301.42466201319</v>
      </c>
      <c r="BS33" s="88">
        <v>42.899543853935604</v>
      </c>
      <c r="BT33" s="85">
        <v>3782507.5143949194</v>
      </c>
      <c r="BU33" s="89">
        <v>22.367407304177917</v>
      </c>
      <c r="BV33" s="87">
        <f>+'All Plans Q1'!BV33+'All Plans Q2'!BV33</f>
        <v>2071699.5203951695</v>
      </c>
      <c r="BW33" s="85">
        <f t="shared" si="76"/>
        <v>4.6924961729661456</v>
      </c>
      <c r="BX33" s="85">
        <f>+'All Plans Q1'!BX33+'All Plans Q2'!BX33</f>
        <v>2282153.2751725125</v>
      </c>
      <c r="BY33" s="85">
        <f t="shared" si="77"/>
        <v>10.256499879431358</v>
      </c>
      <c r="BZ33" s="85">
        <f t="shared" si="78"/>
        <v>4353852.795567682</v>
      </c>
      <c r="CA33" s="89">
        <f t="shared" si="79"/>
        <v>6.5570072222404852</v>
      </c>
      <c r="CB33" s="178">
        <f t="shared" si="80"/>
        <v>5028905.6101280758</v>
      </c>
      <c r="CC33" s="179">
        <f t="shared" si="81"/>
        <v>3107454.6998345256</v>
      </c>
      <c r="CD33" s="180">
        <f t="shared" si="82"/>
        <v>8136360.3099626014</v>
      </c>
      <c r="CE33" s="82"/>
      <c r="CF33" s="84">
        <v>1335709.488972825</v>
      </c>
      <c r="CG33" s="88">
        <v>5.3462167648867087</v>
      </c>
      <c r="CH33" s="85">
        <v>1148628.0618766593</v>
      </c>
      <c r="CI33" s="88">
        <v>33.024584165971632</v>
      </c>
      <c r="CJ33" s="85">
        <v>2484337.5508494843</v>
      </c>
      <c r="CK33" s="89">
        <v>8.7285200101519695</v>
      </c>
      <c r="CL33" s="87">
        <f>+'All Plans Q1'!CL33+'All Plans Q2'!CL33</f>
        <v>1606595.5791663586</v>
      </c>
      <c r="CM33" s="85">
        <f t="shared" si="83"/>
        <v>1.7164079254188027</v>
      </c>
      <c r="CN33" s="85">
        <f>+'All Plans Q1'!CN33+'All Plans Q2'!CN33</f>
        <v>1382348.0294086458</v>
      </c>
      <c r="CO33" s="85">
        <f t="shared" si="84"/>
        <v>4.3919897484889123</v>
      </c>
      <c r="CP33" s="85">
        <f t="shared" si="85"/>
        <v>2988943.6085750042</v>
      </c>
      <c r="CQ33" s="89">
        <f t="shared" si="86"/>
        <v>2.3896923951141935</v>
      </c>
      <c r="CR33" s="178">
        <f t="shared" si="87"/>
        <v>2942305.0681391833</v>
      </c>
      <c r="CS33" s="179">
        <f t="shared" si="88"/>
        <v>2530976.0912853051</v>
      </c>
      <c r="CT33" s="180">
        <f t="shared" si="89"/>
        <v>5473281.1594244884</v>
      </c>
      <c r="CU33" s="82"/>
      <c r="CV33" s="87">
        <f t="shared" si="90"/>
        <v>18119367.8560418</v>
      </c>
      <c r="CW33" s="88">
        <f t="shared" si="104"/>
        <v>13.900476066520394</v>
      </c>
      <c r="CX33" s="88">
        <f t="shared" si="91"/>
        <v>8634710.8204038106</v>
      </c>
      <c r="CY33" s="88">
        <f t="shared" si="92"/>
        <v>47.640835220660378</v>
      </c>
      <c r="CZ33" s="85">
        <f t="shared" si="93"/>
        <v>26754078.676445611</v>
      </c>
      <c r="DA33" s="89">
        <f t="shared" si="105"/>
        <v>18.019211731813716</v>
      </c>
      <c r="DB33" s="87">
        <f t="shared" si="94"/>
        <v>14437372.258062966</v>
      </c>
      <c r="DC33" s="88">
        <f t="shared" si="95"/>
        <v>3.0507938173545619</v>
      </c>
      <c r="DD33" s="85">
        <f t="shared" si="96"/>
        <v>16686826.317715462</v>
      </c>
      <c r="DE33" s="88">
        <f t="shared" si="97"/>
        <v>8.4359470621828141</v>
      </c>
      <c r="DF33" s="85">
        <f t="shared" si="98"/>
        <v>31124198.575778428</v>
      </c>
      <c r="DG33" s="89">
        <f t="shared" si="99"/>
        <v>4.6382066295320064</v>
      </c>
      <c r="DH33" s="226"/>
      <c r="DI33" s="239" t="s">
        <v>96</v>
      </c>
      <c r="DJ33" s="87">
        <f t="shared" si="100"/>
        <v>26754078.676445611</v>
      </c>
      <c r="DK33" s="85">
        <f t="shared" si="101"/>
        <v>31124198.575778428</v>
      </c>
      <c r="DL33" s="86">
        <f t="shared" si="102"/>
        <v>57878277.252224043</v>
      </c>
      <c r="DM33"/>
    </row>
    <row r="34" spans="1:117" s="65" customFormat="1" ht="15.6">
      <c r="A34" s="74">
        <v>22</v>
      </c>
      <c r="B34" s="74" t="s">
        <v>97</v>
      </c>
      <c r="C34" s="83"/>
      <c r="D34" s="84">
        <v>1562249.85</v>
      </c>
      <c r="E34" s="88">
        <v>7.9554821412203252</v>
      </c>
      <c r="F34" s="85">
        <v>560679</v>
      </c>
      <c r="G34" s="88">
        <v>20.05504882498122</v>
      </c>
      <c r="H34" s="85">
        <v>2122928.85</v>
      </c>
      <c r="I34" s="89">
        <v>9.4633771079342583</v>
      </c>
      <c r="J34" s="87">
        <f>+'All Plans Q1'!J34+'All Plans Q2'!J34</f>
        <v>2854475.0700000003</v>
      </c>
      <c r="K34" s="85">
        <f t="shared" si="49"/>
        <v>5.9579321234384954</v>
      </c>
      <c r="L34" s="85">
        <f>+'All Plans Q1'!L34+'All Plans Q2'!L34</f>
        <v>4724609.82</v>
      </c>
      <c r="M34" s="85">
        <f t="shared" si="50"/>
        <v>12.398663248114461</v>
      </c>
      <c r="N34" s="85">
        <f t="shared" si="51"/>
        <v>7579084.8900000006</v>
      </c>
      <c r="O34" s="89">
        <f t="shared" si="52"/>
        <v>8.8112193735373427</v>
      </c>
      <c r="P34" s="178">
        <f t="shared" si="53"/>
        <v>4416724.92</v>
      </c>
      <c r="Q34" s="179">
        <f t="shared" si="54"/>
        <v>5285288.82</v>
      </c>
      <c r="R34" s="180">
        <f t="shared" si="55"/>
        <v>9702013.7400000002</v>
      </c>
      <c r="S34" s="80"/>
      <c r="T34" s="84">
        <v>1882323.3685067892</v>
      </c>
      <c r="U34" s="88">
        <v>5.1052564489759762</v>
      </c>
      <c r="V34" s="85">
        <v>882960.79172777163</v>
      </c>
      <c r="W34" s="88">
        <v>17.592715370455114</v>
      </c>
      <c r="X34" s="85">
        <v>2765284.1602345607</v>
      </c>
      <c r="Y34" s="89">
        <v>6.6014250934239866</v>
      </c>
      <c r="Z34" s="87">
        <f>+'All Plans Q1'!Z34+'All Plans Q2'!Z34</f>
        <v>5576044.6108625233</v>
      </c>
      <c r="AA34" s="88">
        <f t="shared" si="56"/>
        <v>3.4027784726324604</v>
      </c>
      <c r="AB34" s="85">
        <f>+'All Plans Q1'!AB34+'All Plans Q2'!AB34</f>
        <v>4830617.7667028178</v>
      </c>
      <c r="AC34" s="88">
        <f t="shared" si="57"/>
        <v>9.8546427520575168</v>
      </c>
      <c r="AD34" s="85">
        <f t="shared" si="103"/>
        <v>10406662.377565341</v>
      </c>
      <c r="AE34" s="89">
        <f t="shared" si="58"/>
        <v>4.8883710010025743</v>
      </c>
      <c r="AF34" s="178">
        <f t="shared" si="59"/>
        <v>7458367.9793693125</v>
      </c>
      <c r="AG34" s="179">
        <f t="shared" si="60"/>
        <v>5713578.5584305897</v>
      </c>
      <c r="AH34" s="180">
        <f t="shared" si="61"/>
        <v>13171946.537799902</v>
      </c>
      <c r="AI34" s="82"/>
      <c r="AJ34" s="84">
        <v>723908.3079215805</v>
      </c>
      <c r="AK34" s="88">
        <v>5.9108066163823612</v>
      </c>
      <c r="AL34" s="85">
        <v>386365.32375675434</v>
      </c>
      <c r="AM34" s="88">
        <v>20.832811590464484</v>
      </c>
      <c r="AN34" s="85">
        <v>1110273.6316783349</v>
      </c>
      <c r="AO34" s="89">
        <v>7.8732759766720202</v>
      </c>
      <c r="AP34" s="87">
        <f>+'All Plans Q1'!AP34+'All Plans Q2'!AP34</f>
        <v>1586013.2835286977</v>
      </c>
      <c r="AQ34" s="85">
        <f t="shared" si="62"/>
        <v>7.1917603047571221</v>
      </c>
      <c r="AR34" s="85">
        <f>+'All Plans Q1'!AR34+'All Plans Q2'!AR34</f>
        <v>2488600.4043830889</v>
      </c>
      <c r="AS34" s="85">
        <f t="shared" si="63"/>
        <v>12.738275242025598</v>
      </c>
      <c r="AT34" s="85">
        <f t="shared" si="64"/>
        <v>4074613.6879117866</v>
      </c>
      <c r="AU34" s="89">
        <f t="shared" si="65"/>
        <v>9.7971937405307727</v>
      </c>
      <c r="AV34" s="178">
        <f t="shared" si="66"/>
        <v>2309921.5914502782</v>
      </c>
      <c r="AW34" s="179">
        <f t="shared" si="67"/>
        <v>2874965.7281398433</v>
      </c>
      <c r="AX34" s="180">
        <f t="shared" si="68"/>
        <v>5184887.3195901215</v>
      </c>
      <c r="AY34" s="82"/>
      <c r="AZ34" s="84">
        <v>2109017.5023185886</v>
      </c>
      <c r="BA34" s="88">
        <v>9.7528624914152804</v>
      </c>
      <c r="BB34" s="85">
        <v>674437.2104162646</v>
      </c>
      <c r="BC34" s="88">
        <v>22.087349284960361</v>
      </c>
      <c r="BD34" s="85">
        <v>2783454.7127348529</v>
      </c>
      <c r="BE34" s="89">
        <v>11.279047871330665</v>
      </c>
      <c r="BF34" s="87">
        <f>+'All Plans Q1'!BF34+'All Plans Q2'!BF34</f>
        <v>5855075.5325951604</v>
      </c>
      <c r="BG34" s="85">
        <f t="shared" si="69"/>
        <v>5.7599896238840822</v>
      </c>
      <c r="BH34" s="85">
        <f>+'All Plans Q1'!BH34+'All Plans Q2'!BH34</f>
        <v>4849498.0356634296</v>
      </c>
      <c r="BI34" s="85">
        <f t="shared" si="70"/>
        <v>12.959572732544</v>
      </c>
      <c r="BJ34" s="85">
        <f t="shared" si="71"/>
        <v>10704573.568258591</v>
      </c>
      <c r="BK34" s="89">
        <f t="shared" si="72"/>
        <v>7.6972003999817291</v>
      </c>
      <c r="BL34" s="178">
        <f t="shared" si="73"/>
        <v>7964093.0349137485</v>
      </c>
      <c r="BM34" s="179">
        <f t="shared" si="74"/>
        <v>5523935.2460796945</v>
      </c>
      <c r="BN34" s="180">
        <f t="shared" si="75"/>
        <v>13488028.280993443</v>
      </c>
      <c r="BO34" s="82"/>
      <c r="BP34" s="84">
        <v>841093.17461942683</v>
      </c>
      <c r="BQ34" s="88">
        <v>5.6121516955990316</v>
      </c>
      <c r="BR34" s="85">
        <v>320280.87075913924</v>
      </c>
      <c r="BS34" s="88">
        <v>16.648345501566652</v>
      </c>
      <c r="BT34" s="85">
        <v>1161374.045378566</v>
      </c>
      <c r="BU34" s="89">
        <v>6.8676469793183408</v>
      </c>
      <c r="BV34" s="87">
        <f>+'All Plans Q1'!BV34+'All Plans Q2'!BV34</f>
        <v>2483807.5595433339</v>
      </c>
      <c r="BW34" s="85">
        <f t="shared" si="76"/>
        <v>5.6259401292511164</v>
      </c>
      <c r="BX34" s="85">
        <f>+'All Plans Q1'!BX34+'All Plans Q2'!BX34</f>
        <v>2529667.420073384</v>
      </c>
      <c r="BY34" s="85">
        <f t="shared" si="77"/>
        <v>11.368883006783504</v>
      </c>
      <c r="BZ34" s="85">
        <f t="shared" si="78"/>
        <v>5013474.9796167184</v>
      </c>
      <c r="CA34" s="89">
        <f t="shared" si="79"/>
        <v>7.5504141259287927</v>
      </c>
      <c r="CB34" s="178">
        <f t="shared" si="80"/>
        <v>3324900.7341627609</v>
      </c>
      <c r="CC34" s="179">
        <f t="shared" si="81"/>
        <v>2849948.2908325233</v>
      </c>
      <c r="CD34" s="180">
        <f t="shared" si="82"/>
        <v>6174849.0249952842</v>
      </c>
      <c r="CE34" s="82"/>
      <c r="CF34" s="84">
        <v>7381670.131365411</v>
      </c>
      <c r="CG34" s="88">
        <v>29.545353188676888</v>
      </c>
      <c r="CH34" s="85">
        <v>2533595.3136524912</v>
      </c>
      <c r="CI34" s="88">
        <v>72.844234313346121</v>
      </c>
      <c r="CJ34" s="85">
        <v>9915265.4450179022</v>
      </c>
      <c r="CK34" s="89">
        <v>34.836487019734534</v>
      </c>
      <c r="CL34" s="87">
        <f>+'All Plans Q1'!CL34+'All Plans Q2'!CL34</f>
        <v>7288682.6939371377</v>
      </c>
      <c r="CM34" s="85">
        <f t="shared" si="83"/>
        <v>7.7868711354403395</v>
      </c>
      <c r="CN34" s="85">
        <f>+'All Plans Q1'!CN34+'All Plans Q2'!CN34</f>
        <v>8427527.9971445445</v>
      </c>
      <c r="CO34" s="85">
        <f t="shared" si="84"/>
        <v>26.775902870419817</v>
      </c>
      <c r="CP34" s="85">
        <f t="shared" si="85"/>
        <v>15716210.691081682</v>
      </c>
      <c r="CQ34" s="89">
        <f t="shared" si="86"/>
        <v>12.565278602360701</v>
      </c>
      <c r="CR34" s="178">
        <f t="shared" si="87"/>
        <v>14670352.825302549</v>
      </c>
      <c r="CS34" s="179">
        <f t="shared" si="88"/>
        <v>10961123.310797036</v>
      </c>
      <c r="CT34" s="180">
        <f t="shared" si="89"/>
        <v>25631476.136099584</v>
      </c>
      <c r="CU34" s="82"/>
      <c r="CV34" s="87">
        <f t="shared" si="90"/>
        <v>14500262.334731797</v>
      </c>
      <c r="CW34" s="88">
        <f t="shared" si="104"/>
        <v>11.124038716118745</v>
      </c>
      <c r="CX34" s="88">
        <f t="shared" si="91"/>
        <v>5358318.5103124212</v>
      </c>
      <c r="CY34" s="88">
        <f t="shared" si="92"/>
        <v>29.563789050861377</v>
      </c>
      <c r="CZ34" s="85">
        <f t="shared" si="93"/>
        <v>19858580.845044218</v>
      </c>
      <c r="DA34" s="89">
        <f t="shared" si="105"/>
        <v>13.375006378195039</v>
      </c>
      <c r="DB34" s="87">
        <f t="shared" si="94"/>
        <v>25644098.750466853</v>
      </c>
      <c r="DC34" s="88">
        <f t="shared" si="95"/>
        <v>5.4189125639440112</v>
      </c>
      <c r="DD34" s="85">
        <f t="shared" si="96"/>
        <v>27850521.44396726</v>
      </c>
      <c r="DE34" s="88">
        <f t="shared" si="97"/>
        <v>14.079700961833987</v>
      </c>
      <c r="DF34" s="85">
        <f t="shared" si="98"/>
        <v>53494620.194434114</v>
      </c>
      <c r="DG34" s="89">
        <f t="shared" si="99"/>
        <v>7.9719033222983313</v>
      </c>
      <c r="DH34" s="226"/>
      <c r="DI34" s="239" t="s">
        <v>97</v>
      </c>
      <c r="DJ34" s="87">
        <f t="shared" si="100"/>
        <v>19858580.845044218</v>
      </c>
      <c r="DK34" s="85">
        <f t="shared" si="101"/>
        <v>53494620.194434114</v>
      </c>
      <c r="DL34" s="86">
        <f t="shared" si="102"/>
        <v>73353201.039478332</v>
      </c>
      <c r="DM34"/>
    </row>
    <row r="35" spans="1:117" s="65" customFormat="1" ht="15.6">
      <c r="A35" s="74">
        <v>23</v>
      </c>
      <c r="B35" s="74" t="s">
        <v>98</v>
      </c>
      <c r="C35" s="83"/>
      <c r="D35" s="84">
        <v>0</v>
      </c>
      <c r="E35" s="88">
        <v>0</v>
      </c>
      <c r="F35" s="85">
        <v>0</v>
      </c>
      <c r="G35" s="88">
        <v>0</v>
      </c>
      <c r="H35" s="85">
        <v>0</v>
      </c>
      <c r="I35" s="89">
        <v>0</v>
      </c>
      <c r="J35" s="87">
        <f>+'All Plans Q1'!J35+'All Plans Q2'!J35</f>
        <v>0</v>
      </c>
      <c r="K35" s="85">
        <f t="shared" si="49"/>
        <v>0</v>
      </c>
      <c r="L35" s="85">
        <f>+'All Plans Q1'!L35+'All Plans Q2'!L35</f>
        <v>0</v>
      </c>
      <c r="M35" s="85">
        <f t="shared" si="50"/>
        <v>0</v>
      </c>
      <c r="N35" s="85">
        <f t="shared" si="51"/>
        <v>0</v>
      </c>
      <c r="O35" s="89">
        <f t="shared" si="52"/>
        <v>0</v>
      </c>
      <c r="P35" s="178">
        <f t="shared" si="53"/>
        <v>0</v>
      </c>
      <c r="Q35" s="179">
        <f t="shared" si="54"/>
        <v>0</v>
      </c>
      <c r="R35" s="180">
        <f t="shared" si="55"/>
        <v>0</v>
      </c>
      <c r="S35" s="80"/>
      <c r="T35" s="84">
        <v>4640569.7444058908</v>
      </c>
      <c r="U35" s="88">
        <v>12.5862001242352</v>
      </c>
      <c r="V35" s="85">
        <v>9752.4040982096885</v>
      </c>
      <c r="W35" s="88">
        <v>0.19431357664447765</v>
      </c>
      <c r="X35" s="85">
        <v>4650322.1485041007</v>
      </c>
      <c r="Y35" s="89">
        <v>11.101482359424626</v>
      </c>
      <c r="Z35" s="87">
        <f>+'All Plans Q1'!Z35+'All Plans Q2'!Z35</f>
        <v>2898.7992869454392</v>
      </c>
      <c r="AA35" s="88">
        <f t="shared" si="56"/>
        <v>1.7689908346293648E-3</v>
      </c>
      <c r="AB35" s="85">
        <f>+'All Plans Q1'!AB35+'All Plans Q2'!AB35</f>
        <v>4613.5428903697448</v>
      </c>
      <c r="AC35" s="88">
        <f t="shared" si="57"/>
        <v>9.4118018029236694E-3</v>
      </c>
      <c r="AD35" s="85">
        <f t="shared" si="103"/>
        <v>7512.342177315184</v>
      </c>
      <c r="AE35" s="89">
        <f t="shared" si="58"/>
        <v>3.5288082112055149E-3</v>
      </c>
      <c r="AF35" s="178">
        <f t="shared" si="59"/>
        <v>4643468.5436928365</v>
      </c>
      <c r="AG35" s="179">
        <f t="shared" si="60"/>
        <v>14365.946988579433</v>
      </c>
      <c r="AH35" s="180">
        <f t="shared" si="61"/>
        <v>4657834.4906814164</v>
      </c>
      <c r="AI35" s="82"/>
      <c r="AJ35" s="84">
        <v>1028751.1769166411</v>
      </c>
      <c r="AK35" s="88">
        <v>8.3998887657312782</v>
      </c>
      <c r="AL35" s="85">
        <v>2705.8463701293226</v>
      </c>
      <c r="AM35" s="88">
        <v>0.14589918958963241</v>
      </c>
      <c r="AN35" s="85">
        <v>1031457.0232867704</v>
      </c>
      <c r="AO35" s="89">
        <v>7.3143642888622056</v>
      </c>
      <c r="AP35" s="87">
        <f>+'All Plans Q1'!AP35+'All Plans Q2'!AP35</f>
        <v>0</v>
      </c>
      <c r="AQ35" s="85">
        <f t="shared" si="62"/>
        <v>0</v>
      </c>
      <c r="AR35" s="85">
        <f>+'All Plans Q1'!AR35+'All Plans Q2'!AR35</f>
        <v>0</v>
      </c>
      <c r="AS35" s="85">
        <f t="shared" si="63"/>
        <v>0</v>
      </c>
      <c r="AT35" s="85">
        <f t="shared" si="64"/>
        <v>0</v>
      </c>
      <c r="AU35" s="89">
        <f t="shared" si="65"/>
        <v>0</v>
      </c>
      <c r="AV35" s="178">
        <f t="shared" si="66"/>
        <v>1028751.1769166411</v>
      </c>
      <c r="AW35" s="179">
        <f t="shared" si="67"/>
        <v>2705.8463701293226</v>
      </c>
      <c r="AX35" s="180">
        <f t="shared" si="68"/>
        <v>1031457.0232867704</v>
      </c>
      <c r="AY35" s="82"/>
      <c r="AZ35" s="84">
        <v>2106707.5867055915</v>
      </c>
      <c r="BA35" s="88">
        <v>9.7421806031352798</v>
      </c>
      <c r="BB35" s="85">
        <v>1466.946835660613</v>
      </c>
      <c r="BC35" s="88">
        <v>4.8041487986265369E-2</v>
      </c>
      <c r="BD35" s="85">
        <v>2108174.5335412524</v>
      </c>
      <c r="BE35" s="89">
        <v>8.542693860310365</v>
      </c>
      <c r="BF35" s="87">
        <f>+'All Plans Q1'!BF35+'All Plans Q2'!BF35</f>
        <v>0</v>
      </c>
      <c r="BG35" s="85">
        <f t="shared" si="69"/>
        <v>0</v>
      </c>
      <c r="BH35" s="85">
        <f>+'All Plans Q1'!BH35+'All Plans Q2'!BH35</f>
        <v>0</v>
      </c>
      <c r="BI35" s="85">
        <f t="shared" si="70"/>
        <v>0</v>
      </c>
      <c r="BJ35" s="85">
        <f t="shared" si="71"/>
        <v>0</v>
      </c>
      <c r="BK35" s="89">
        <f t="shared" si="72"/>
        <v>0</v>
      </c>
      <c r="BL35" s="178">
        <f t="shared" si="73"/>
        <v>2106707.5867055915</v>
      </c>
      <c r="BM35" s="179">
        <f t="shared" si="74"/>
        <v>1466.946835660613</v>
      </c>
      <c r="BN35" s="180">
        <f t="shared" si="75"/>
        <v>2108174.5335412524</v>
      </c>
      <c r="BO35" s="82"/>
      <c r="BP35" s="84">
        <v>1857947.1536944497</v>
      </c>
      <c r="BQ35" s="88">
        <v>12.397058475308265</v>
      </c>
      <c r="BR35" s="85">
        <v>1356.444037974471</v>
      </c>
      <c r="BS35" s="88">
        <v>7.0508578749062842E-2</v>
      </c>
      <c r="BT35" s="85">
        <v>1859303.5977324243</v>
      </c>
      <c r="BU35" s="89">
        <v>10.994770192613148</v>
      </c>
      <c r="BV35" s="87">
        <f>+'All Plans Q1'!BV35+'All Plans Q2'!BV35</f>
        <v>1530.2146971391549</v>
      </c>
      <c r="BW35" s="85">
        <f t="shared" si="76"/>
        <v>3.4660077581001579E-3</v>
      </c>
      <c r="BX35" s="85">
        <f>+'All Plans Q1'!BX35+'All Plans Q2'!BX35</f>
        <v>2946.0812180471121</v>
      </c>
      <c r="BY35" s="85">
        <f t="shared" si="77"/>
        <v>1.3240338406021861E-2</v>
      </c>
      <c r="BZ35" s="85">
        <f t="shared" si="78"/>
        <v>4476.2959151862669</v>
      </c>
      <c r="CA35" s="89">
        <f t="shared" si="79"/>
        <v>6.7414095108226909E-3</v>
      </c>
      <c r="CB35" s="178">
        <f t="shared" si="80"/>
        <v>1859477.3683915888</v>
      </c>
      <c r="CC35" s="179">
        <f t="shared" si="81"/>
        <v>4302.5252560215831</v>
      </c>
      <c r="CD35" s="180">
        <f t="shared" si="82"/>
        <v>1863779.8936476104</v>
      </c>
      <c r="CE35" s="82"/>
      <c r="CF35" s="84">
        <v>2069997.2890979603</v>
      </c>
      <c r="CG35" s="88">
        <v>8.2852254188565588</v>
      </c>
      <c r="CH35" s="85">
        <v>28726.282171607792</v>
      </c>
      <c r="CI35" s="88">
        <v>0.825918811178741</v>
      </c>
      <c r="CJ35" s="85">
        <v>2098723.5712695681</v>
      </c>
      <c r="CK35" s="89">
        <v>7.3736963325857996</v>
      </c>
      <c r="CL35" s="87">
        <f>+'All Plans Q1'!CL35+'All Plans Q2'!CL35</f>
        <v>21523.43514494173</v>
      </c>
      <c r="CM35" s="85">
        <f t="shared" si="83"/>
        <v>2.2994582547142834E-2</v>
      </c>
      <c r="CN35" s="85">
        <f>+'All Plans Q1'!CN35+'All Plans Q2'!CN35</f>
        <v>47537.798053507591</v>
      </c>
      <c r="CO35" s="85">
        <f t="shared" si="84"/>
        <v>0.15103687152218664</v>
      </c>
      <c r="CP35" s="85">
        <f t="shared" si="85"/>
        <v>69061.233198449321</v>
      </c>
      <c r="CQ35" s="89">
        <f t="shared" si="86"/>
        <v>5.5215194859505441E-2</v>
      </c>
      <c r="CR35" s="178">
        <f t="shared" si="87"/>
        <v>2091520.7242429021</v>
      </c>
      <c r="CS35" s="179">
        <f t="shared" si="88"/>
        <v>76264.08022511538</v>
      </c>
      <c r="CT35" s="180">
        <f t="shared" si="89"/>
        <v>2167784.8044680175</v>
      </c>
      <c r="CU35" s="82"/>
      <c r="CV35" s="87">
        <f t="shared" si="90"/>
        <v>11703972.950820534</v>
      </c>
      <c r="CW35" s="88">
        <f t="shared" si="104"/>
        <v>8.9788339846433765</v>
      </c>
      <c r="CX35" s="88">
        <f t="shared" si="91"/>
        <v>44007.923513581889</v>
      </c>
      <c r="CY35" s="88">
        <f t="shared" si="92"/>
        <v>0.24280769514131009</v>
      </c>
      <c r="CZ35" s="85">
        <f t="shared" si="93"/>
        <v>11747980.874334116</v>
      </c>
      <c r="DA35" s="89">
        <f t="shared" si="105"/>
        <v>7.9124143034795118</v>
      </c>
      <c r="DB35" s="87">
        <f t="shared" si="94"/>
        <v>25952.449129026325</v>
      </c>
      <c r="DC35" s="88">
        <f t="shared" si="95"/>
        <v>5.484070780527559E-3</v>
      </c>
      <c r="DD35" s="85">
        <f t="shared" si="96"/>
        <v>55097.422161924449</v>
      </c>
      <c r="DE35" s="88">
        <f t="shared" si="97"/>
        <v>2.7854244286541294E-2</v>
      </c>
      <c r="DF35" s="85">
        <f t="shared" si="98"/>
        <v>81049.871290950774</v>
      </c>
      <c r="DG35" s="89">
        <f t="shared" si="99"/>
        <v>1.2078256390413794E-2</v>
      </c>
      <c r="DH35" s="226"/>
      <c r="DI35" s="239" t="s">
        <v>98</v>
      </c>
      <c r="DJ35" s="87">
        <f t="shared" si="100"/>
        <v>11747980.874334116</v>
      </c>
      <c r="DK35" s="85">
        <f t="shared" si="101"/>
        <v>81049.871290950774</v>
      </c>
      <c r="DL35" s="86">
        <f t="shared" si="102"/>
        <v>11829030.745625066</v>
      </c>
      <c r="DM35"/>
    </row>
    <row r="36" spans="1:117" s="65" customFormat="1" ht="15.6">
      <c r="A36" s="74">
        <v>24</v>
      </c>
      <c r="B36" s="74" t="s">
        <v>99</v>
      </c>
      <c r="C36" s="83"/>
      <c r="D36" s="84">
        <v>0</v>
      </c>
      <c r="E36" s="88">
        <v>0</v>
      </c>
      <c r="F36" s="85">
        <v>0</v>
      </c>
      <c r="G36" s="88">
        <v>0</v>
      </c>
      <c r="H36" s="85">
        <v>0</v>
      </c>
      <c r="I36" s="89">
        <v>0</v>
      </c>
      <c r="J36" s="87">
        <f>+'All Plans Q1'!J36+'All Plans Q2'!J36</f>
        <v>0</v>
      </c>
      <c r="K36" s="85">
        <f t="shared" si="49"/>
        <v>0</v>
      </c>
      <c r="L36" s="85">
        <f>+'All Plans Q1'!L36+'All Plans Q2'!L36</f>
        <v>0</v>
      </c>
      <c r="M36" s="85">
        <f t="shared" si="50"/>
        <v>0</v>
      </c>
      <c r="N36" s="85">
        <f t="shared" si="51"/>
        <v>0</v>
      </c>
      <c r="O36" s="89">
        <f t="shared" si="52"/>
        <v>0</v>
      </c>
      <c r="P36" s="178">
        <f t="shared" si="53"/>
        <v>0</v>
      </c>
      <c r="Q36" s="179">
        <f t="shared" si="54"/>
        <v>0</v>
      </c>
      <c r="R36" s="180">
        <f t="shared" si="55"/>
        <v>0</v>
      </c>
      <c r="S36" s="80"/>
      <c r="T36" s="84">
        <v>960684.6682952561</v>
      </c>
      <c r="U36" s="88">
        <v>2.6055786589619725</v>
      </c>
      <c r="V36" s="85">
        <v>0</v>
      </c>
      <c r="W36" s="88">
        <v>0</v>
      </c>
      <c r="X36" s="85">
        <v>960684.6682952561</v>
      </c>
      <c r="Y36" s="89">
        <v>2.293394641805659</v>
      </c>
      <c r="Z36" s="87">
        <f>+'All Plans Q1'!Z36+'All Plans Q2'!Z36</f>
        <v>0</v>
      </c>
      <c r="AA36" s="88">
        <f t="shared" si="56"/>
        <v>0</v>
      </c>
      <c r="AB36" s="85">
        <f>+'All Plans Q1'!AB36+'All Plans Q2'!AB36</f>
        <v>0</v>
      </c>
      <c r="AC36" s="88">
        <f t="shared" si="57"/>
        <v>0</v>
      </c>
      <c r="AD36" s="85">
        <f t="shared" si="103"/>
        <v>0</v>
      </c>
      <c r="AE36" s="89">
        <f t="shared" si="58"/>
        <v>0</v>
      </c>
      <c r="AF36" s="178">
        <f t="shared" si="59"/>
        <v>960684.6682952561</v>
      </c>
      <c r="AG36" s="179">
        <f t="shared" si="60"/>
        <v>0</v>
      </c>
      <c r="AH36" s="180">
        <f t="shared" si="61"/>
        <v>960684.6682952561</v>
      </c>
      <c r="AI36" s="82"/>
      <c r="AJ36" s="84">
        <v>877305.6326328367</v>
      </c>
      <c r="AK36" s="88">
        <v>7.1633159631004366</v>
      </c>
      <c r="AL36" s="85">
        <v>1734.3429015796519</v>
      </c>
      <c r="AM36" s="88">
        <v>9.3515739328138239E-2</v>
      </c>
      <c r="AN36" s="85">
        <v>879039.97553441639</v>
      </c>
      <c r="AO36" s="89">
        <v>6.233530297794724</v>
      </c>
      <c r="AP36" s="87">
        <f>+'All Plans Q1'!AP36+'All Plans Q2'!AP36</f>
        <v>0</v>
      </c>
      <c r="AQ36" s="85">
        <f t="shared" si="62"/>
        <v>0</v>
      </c>
      <c r="AR36" s="85">
        <f>+'All Plans Q1'!AR36+'All Plans Q2'!AR36</f>
        <v>0</v>
      </c>
      <c r="AS36" s="85">
        <f t="shared" si="63"/>
        <v>0</v>
      </c>
      <c r="AT36" s="85">
        <f t="shared" si="64"/>
        <v>0</v>
      </c>
      <c r="AU36" s="89">
        <f t="shared" si="65"/>
        <v>0</v>
      </c>
      <c r="AV36" s="178">
        <f t="shared" si="66"/>
        <v>877305.6326328367</v>
      </c>
      <c r="AW36" s="179">
        <f t="shared" si="67"/>
        <v>1734.3429015796519</v>
      </c>
      <c r="AX36" s="180">
        <f t="shared" si="68"/>
        <v>879039.97553441639</v>
      </c>
      <c r="AY36" s="82"/>
      <c r="AZ36" s="84">
        <v>562624.7661617829</v>
      </c>
      <c r="BA36" s="88">
        <v>2.601781148145089</v>
      </c>
      <c r="BB36" s="85">
        <v>0</v>
      </c>
      <c r="BC36" s="88">
        <v>0</v>
      </c>
      <c r="BD36" s="85">
        <v>562624.7661617829</v>
      </c>
      <c r="BE36" s="89">
        <v>2.2798544708133242</v>
      </c>
      <c r="BF36" s="87">
        <f>+'All Plans Q1'!BF36+'All Plans Q2'!BF36</f>
        <v>0</v>
      </c>
      <c r="BG36" s="85">
        <f t="shared" si="69"/>
        <v>0</v>
      </c>
      <c r="BH36" s="85">
        <f>+'All Plans Q1'!BH36+'All Plans Q2'!BH36</f>
        <v>0</v>
      </c>
      <c r="BI36" s="85">
        <f t="shared" si="70"/>
        <v>0</v>
      </c>
      <c r="BJ36" s="85">
        <f t="shared" si="71"/>
        <v>0</v>
      </c>
      <c r="BK36" s="89">
        <f t="shared" si="72"/>
        <v>0</v>
      </c>
      <c r="BL36" s="178">
        <f t="shared" si="73"/>
        <v>562624.7661617829</v>
      </c>
      <c r="BM36" s="179">
        <f t="shared" si="74"/>
        <v>0</v>
      </c>
      <c r="BN36" s="180">
        <f t="shared" si="75"/>
        <v>562624.7661617829</v>
      </c>
      <c r="BO36" s="82"/>
      <c r="BP36" s="84">
        <v>824558.87094103137</v>
      </c>
      <c r="BQ36" s="88">
        <v>5.5018273900115524</v>
      </c>
      <c r="BR36" s="85">
        <v>6.5336050802729293</v>
      </c>
      <c r="BS36" s="88">
        <v>3.3961976714174703E-4</v>
      </c>
      <c r="BT36" s="85">
        <v>824565.40454611171</v>
      </c>
      <c r="BU36" s="89">
        <v>4.8759692299956932</v>
      </c>
      <c r="BV36" s="87">
        <f>+'All Plans Q1'!BV36+'All Plans Q2'!BV36</f>
        <v>0</v>
      </c>
      <c r="BW36" s="85">
        <f t="shared" si="76"/>
        <v>0</v>
      </c>
      <c r="BX36" s="85">
        <f>+'All Plans Q1'!BX36+'All Plans Q2'!BX36</f>
        <v>0</v>
      </c>
      <c r="BY36" s="85">
        <f t="shared" si="77"/>
        <v>0</v>
      </c>
      <c r="BZ36" s="85">
        <f t="shared" si="78"/>
        <v>0</v>
      </c>
      <c r="CA36" s="89">
        <f t="shared" si="79"/>
        <v>0</v>
      </c>
      <c r="CB36" s="178">
        <f t="shared" si="80"/>
        <v>824558.87094103137</v>
      </c>
      <c r="CC36" s="179">
        <f t="shared" si="81"/>
        <v>6.5336050802729293</v>
      </c>
      <c r="CD36" s="180">
        <f t="shared" si="82"/>
        <v>824565.40454611171</v>
      </c>
      <c r="CE36" s="82"/>
      <c r="CF36" s="84">
        <v>1444108.3646022491</v>
      </c>
      <c r="CG36" s="88">
        <v>5.7800864730599706</v>
      </c>
      <c r="CH36" s="85">
        <v>0</v>
      </c>
      <c r="CI36" s="88">
        <v>0</v>
      </c>
      <c r="CJ36" s="85">
        <v>1444108.3646022491</v>
      </c>
      <c r="CK36" s="89">
        <v>5.0737584966859641</v>
      </c>
      <c r="CL36" s="87">
        <f>+'All Plans Q1'!CL36+'All Plans Q2'!CL36</f>
        <v>0</v>
      </c>
      <c r="CM36" s="85">
        <f t="shared" si="83"/>
        <v>0</v>
      </c>
      <c r="CN36" s="85">
        <f>+'All Plans Q1'!CN36+'All Plans Q2'!CN36</f>
        <v>0</v>
      </c>
      <c r="CO36" s="85">
        <f t="shared" si="84"/>
        <v>0</v>
      </c>
      <c r="CP36" s="85">
        <f t="shared" si="85"/>
        <v>0</v>
      </c>
      <c r="CQ36" s="89">
        <f t="shared" si="86"/>
        <v>0</v>
      </c>
      <c r="CR36" s="178">
        <f t="shared" si="87"/>
        <v>1444108.3646022491</v>
      </c>
      <c r="CS36" s="179">
        <f t="shared" si="88"/>
        <v>0</v>
      </c>
      <c r="CT36" s="180">
        <f t="shared" si="89"/>
        <v>1444108.3646022491</v>
      </c>
      <c r="CU36" s="82"/>
      <c r="CV36" s="87">
        <f t="shared" si="90"/>
        <v>4669282.3026331561</v>
      </c>
      <c r="CW36" s="88">
        <f t="shared" si="104"/>
        <v>3.5820922347430093</v>
      </c>
      <c r="CX36" s="88">
        <f t="shared" si="91"/>
        <v>1740.8765066599249</v>
      </c>
      <c r="CY36" s="88">
        <f t="shared" si="92"/>
        <v>9.6050478722836639E-3</v>
      </c>
      <c r="CZ36" s="85">
        <f t="shared" si="93"/>
        <v>4671023.1791398162</v>
      </c>
      <c r="DA36" s="89">
        <f t="shared" si="105"/>
        <v>3.1459934272837411</v>
      </c>
      <c r="DB36" s="87">
        <f t="shared" si="94"/>
        <v>0</v>
      </c>
      <c r="DC36" s="88">
        <f t="shared" si="95"/>
        <v>0</v>
      </c>
      <c r="DD36" s="85">
        <f t="shared" si="96"/>
        <v>0</v>
      </c>
      <c r="DE36" s="88">
        <f t="shared" si="97"/>
        <v>0</v>
      </c>
      <c r="DF36" s="85">
        <f t="shared" si="98"/>
        <v>0</v>
      </c>
      <c r="DG36" s="89">
        <f t="shared" si="99"/>
        <v>0</v>
      </c>
      <c r="DH36" s="226"/>
      <c r="DI36" s="239" t="s">
        <v>99</v>
      </c>
      <c r="DJ36" s="87">
        <f t="shared" si="100"/>
        <v>4671023.1791398162</v>
      </c>
      <c r="DK36" s="85">
        <f t="shared" si="101"/>
        <v>0</v>
      </c>
      <c r="DL36" s="86">
        <f t="shared" si="102"/>
        <v>4671023.1791398162</v>
      </c>
      <c r="DM36"/>
    </row>
    <row r="37" spans="1:117" s="65" customFormat="1" ht="15.6">
      <c r="A37" s="74">
        <v>25</v>
      </c>
      <c r="B37" s="74" t="s">
        <v>100</v>
      </c>
      <c r="C37" s="83"/>
      <c r="D37" s="84">
        <v>0</v>
      </c>
      <c r="E37" s="88">
        <v>0</v>
      </c>
      <c r="F37" s="85">
        <v>0</v>
      </c>
      <c r="G37" s="88">
        <v>0</v>
      </c>
      <c r="H37" s="85">
        <v>0</v>
      </c>
      <c r="I37" s="89">
        <v>0</v>
      </c>
      <c r="J37" s="87">
        <f>+'All Plans Q1'!J37+'All Plans Q2'!J37</f>
        <v>0</v>
      </c>
      <c r="K37" s="85">
        <f t="shared" si="49"/>
        <v>0</v>
      </c>
      <c r="L37" s="85">
        <f>+'All Plans Q1'!L37+'All Plans Q2'!L37</f>
        <v>0</v>
      </c>
      <c r="M37" s="85">
        <f t="shared" si="50"/>
        <v>0</v>
      </c>
      <c r="N37" s="85">
        <f t="shared" si="51"/>
        <v>0</v>
      </c>
      <c r="O37" s="89">
        <f t="shared" si="52"/>
        <v>0</v>
      </c>
      <c r="P37" s="178">
        <f t="shared" si="53"/>
        <v>0</v>
      </c>
      <c r="Q37" s="179">
        <f t="shared" si="54"/>
        <v>0</v>
      </c>
      <c r="R37" s="180">
        <f t="shared" si="55"/>
        <v>0</v>
      </c>
      <c r="S37" s="80"/>
      <c r="T37" s="84">
        <v>5142748.0515729059</v>
      </c>
      <c r="U37" s="88">
        <v>13.948213200253065</v>
      </c>
      <c r="V37" s="85">
        <v>22939.488909586002</v>
      </c>
      <c r="W37" s="88">
        <v>0.45706208351602945</v>
      </c>
      <c r="X37" s="85">
        <v>5165687.5404824922</v>
      </c>
      <c r="Y37" s="89">
        <v>12.331788481237389</v>
      </c>
      <c r="Z37" s="87">
        <f>+'All Plans Q1'!Z37+'All Plans Q2'!Z37</f>
        <v>5914.2925057753728</v>
      </c>
      <c r="AA37" s="88">
        <f t="shared" si="56"/>
        <v>3.6091940836160052E-3</v>
      </c>
      <c r="AB37" s="85">
        <f>+'All Plans Q1'!AB37+'All Plans Q2'!AB37</f>
        <v>16390.235775683246</v>
      </c>
      <c r="AC37" s="88">
        <f t="shared" si="57"/>
        <v>3.3436700230082085E-2</v>
      </c>
      <c r="AD37" s="85">
        <f t="shared" si="103"/>
        <v>22304.528281458617</v>
      </c>
      <c r="AE37" s="89">
        <f t="shared" si="58"/>
        <v>1.0477212124914974E-2</v>
      </c>
      <c r="AF37" s="178">
        <f t="shared" si="59"/>
        <v>5148662.3440786814</v>
      </c>
      <c r="AG37" s="179">
        <f t="shared" si="60"/>
        <v>39329.724685269248</v>
      </c>
      <c r="AH37" s="180">
        <f t="shared" si="61"/>
        <v>5187992.0687639508</v>
      </c>
      <c r="AI37" s="82"/>
      <c r="AJ37" s="84">
        <v>1906729.2871695014</v>
      </c>
      <c r="AK37" s="88">
        <v>15.568695597112004</v>
      </c>
      <c r="AL37" s="85">
        <v>4302.0113829360944</v>
      </c>
      <c r="AM37" s="88">
        <v>0.23196437953931276</v>
      </c>
      <c r="AN37" s="85">
        <v>1911031.2985524375</v>
      </c>
      <c r="AO37" s="89">
        <v>13.551683462766722</v>
      </c>
      <c r="AP37" s="87">
        <f>+'All Plans Q1'!AP37+'All Plans Q2'!AP37</f>
        <v>0</v>
      </c>
      <c r="AQ37" s="85">
        <f t="shared" si="62"/>
        <v>0</v>
      </c>
      <c r="AR37" s="85">
        <f>+'All Plans Q1'!AR37+'All Plans Q2'!AR37</f>
        <v>0</v>
      </c>
      <c r="AS37" s="85">
        <f t="shared" si="63"/>
        <v>0</v>
      </c>
      <c r="AT37" s="85">
        <f t="shared" si="64"/>
        <v>0</v>
      </c>
      <c r="AU37" s="89">
        <f t="shared" si="65"/>
        <v>0</v>
      </c>
      <c r="AV37" s="178">
        <f t="shared" si="66"/>
        <v>1906729.2871695014</v>
      </c>
      <c r="AW37" s="179">
        <f t="shared" si="67"/>
        <v>4302.0113829360944</v>
      </c>
      <c r="AX37" s="180">
        <f t="shared" si="68"/>
        <v>1911031.2985524375</v>
      </c>
      <c r="AY37" s="82"/>
      <c r="AZ37" s="84">
        <v>2835597.5001744665</v>
      </c>
      <c r="BA37" s="88">
        <v>13.112832145678841</v>
      </c>
      <c r="BB37" s="85">
        <v>4989.8446294606692</v>
      </c>
      <c r="BC37" s="88">
        <v>0.16341393906863172</v>
      </c>
      <c r="BD37" s="85">
        <v>2840587.344803927</v>
      </c>
      <c r="BE37" s="89">
        <v>11.510559341294213</v>
      </c>
      <c r="BF37" s="87">
        <f>+'All Plans Q1'!BF37+'All Plans Q2'!BF37</f>
        <v>0</v>
      </c>
      <c r="BG37" s="85">
        <f t="shared" si="69"/>
        <v>0</v>
      </c>
      <c r="BH37" s="85">
        <f>+'All Plans Q1'!BH37+'All Plans Q2'!BH37</f>
        <v>0</v>
      </c>
      <c r="BI37" s="85">
        <f t="shared" si="70"/>
        <v>0</v>
      </c>
      <c r="BJ37" s="85">
        <f t="shared" si="71"/>
        <v>0</v>
      </c>
      <c r="BK37" s="89">
        <f t="shared" si="72"/>
        <v>0</v>
      </c>
      <c r="BL37" s="178">
        <f t="shared" si="73"/>
        <v>2835597.5001744665</v>
      </c>
      <c r="BM37" s="179">
        <f t="shared" si="74"/>
        <v>4989.8446294606692</v>
      </c>
      <c r="BN37" s="180">
        <f t="shared" si="75"/>
        <v>2840587.344803927</v>
      </c>
      <c r="BO37" s="82"/>
      <c r="BP37" s="84">
        <v>2372035.2528843833</v>
      </c>
      <c r="BQ37" s="88">
        <v>15.827285333184649</v>
      </c>
      <c r="BR37" s="85">
        <v>3042.1837609155746</v>
      </c>
      <c r="BS37" s="88">
        <v>0.15813409714708257</v>
      </c>
      <c r="BT37" s="85">
        <v>2375077.4366452987</v>
      </c>
      <c r="BU37" s="89">
        <v>14.044737307787324</v>
      </c>
      <c r="BV37" s="87">
        <f>+'All Plans Q1'!BV37+'All Plans Q2'!BV37</f>
        <v>4217.783272692267</v>
      </c>
      <c r="BW37" s="85">
        <f t="shared" si="76"/>
        <v>9.5534761053252763E-3</v>
      </c>
      <c r="BX37" s="85">
        <f>+'All Plans Q1'!BX37+'All Plans Q2'!BX37</f>
        <v>12747.444735322095</v>
      </c>
      <c r="BY37" s="85">
        <f t="shared" si="77"/>
        <v>5.7289826591952177E-2</v>
      </c>
      <c r="BZ37" s="85">
        <f t="shared" si="78"/>
        <v>16965.228008014361</v>
      </c>
      <c r="CA37" s="89">
        <f t="shared" si="79"/>
        <v>2.5550042180744519E-2</v>
      </c>
      <c r="CB37" s="178">
        <f t="shared" si="80"/>
        <v>2376253.0361570758</v>
      </c>
      <c r="CC37" s="179">
        <f t="shared" si="81"/>
        <v>15789.62849623767</v>
      </c>
      <c r="CD37" s="180">
        <f t="shared" si="82"/>
        <v>2392042.6646533133</v>
      </c>
      <c r="CE37" s="82"/>
      <c r="CF37" s="84">
        <v>1938854.9845884945</v>
      </c>
      <c r="CG37" s="88">
        <v>7.7603244634148565</v>
      </c>
      <c r="CH37" s="85">
        <v>173750.9890600052</v>
      </c>
      <c r="CI37" s="88">
        <v>4.995571980679256</v>
      </c>
      <c r="CJ37" s="85">
        <v>2112605.9736484997</v>
      </c>
      <c r="CK37" s="89">
        <v>7.4224710358913359</v>
      </c>
      <c r="CL37" s="87">
        <f>+'All Plans Q1'!CL37+'All Plans Q2'!CL37</f>
        <v>470827.4141656998</v>
      </c>
      <c r="CM37" s="85">
        <f t="shared" si="83"/>
        <v>0.50300891877081932</v>
      </c>
      <c r="CN37" s="85">
        <f>+'All Plans Q1'!CN37+'All Plans Q2'!CN37</f>
        <v>649574.79409214854</v>
      </c>
      <c r="CO37" s="85">
        <f t="shared" si="84"/>
        <v>2.0638260234291104</v>
      </c>
      <c r="CP37" s="85">
        <f t="shared" si="85"/>
        <v>1120402.2082578484</v>
      </c>
      <c r="CQ37" s="89">
        <f t="shared" si="86"/>
        <v>0.89577355319172536</v>
      </c>
      <c r="CR37" s="178">
        <f t="shared" si="87"/>
        <v>2409682.3987541944</v>
      </c>
      <c r="CS37" s="179">
        <f t="shared" si="88"/>
        <v>823325.78315215372</v>
      </c>
      <c r="CT37" s="180">
        <f t="shared" si="89"/>
        <v>3233008.1819063481</v>
      </c>
      <c r="CU37" s="82"/>
      <c r="CV37" s="87">
        <f t="shared" si="90"/>
        <v>14195965.07638975</v>
      </c>
      <c r="CW37" s="88">
        <f t="shared" si="104"/>
        <v>10.890593664928344</v>
      </c>
      <c r="CX37" s="88">
        <f t="shared" si="91"/>
        <v>209024.51774290355</v>
      </c>
      <c r="CY37" s="88">
        <f t="shared" si="92"/>
        <v>1.1532641699287354</v>
      </c>
      <c r="CZ37" s="85">
        <f t="shared" si="93"/>
        <v>14404989.594132654</v>
      </c>
      <c r="DA37" s="89">
        <f t="shared" si="105"/>
        <v>9.7019434169404981</v>
      </c>
      <c r="DB37" s="87">
        <f t="shared" si="94"/>
        <v>480959.48994416744</v>
      </c>
      <c r="DC37" s="88">
        <f t="shared" si="95"/>
        <v>0.10163263868881743</v>
      </c>
      <c r="DD37" s="85">
        <f t="shared" si="96"/>
        <v>678712.47460315388</v>
      </c>
      <c r="DE37" s="88">
        <f t="shared" si="97"/>
        <v>0.34311991970077471</v>
      </c>
      <c r="DF37" s="85">
        <f t="shared" si="98"/>
        <v>1159671.9645473212</v>
      </c>
      <c r="DG37" s="89">
        <f t="shared" si="99"/>
        <v>0.17281724317977126</v>
      </c>
      <c r="DH37" s="226"/>
      <c r="DI37" s="239" t="s">
        <v>100</v>
      </c>
      <c r="DJ37" s="87">
        <f t="shared" si="100"/>
        <v>14404989.594132654</v>
      </c>
      <c r="DK37" s="85">
        <f t="shared" si="101"/>
        <v>1159671.9645473212</v>
      </c>
      <c r="DL37" s="86">
        <f t="shared" si="102"/>
        <v>15564661.558679976</v>
      </c>
      <c r="DM37"/>
    </row>
    <row r="38" spans="1:117" s="65" customFormat="1" ht="15.6">
      <c r="A38" s="74">
        <v>26</v>
      </c>
      <c r="B38" s="74" t="s">
        <v>101</v>
      </c>
      <c r="C38" s="83"/>
      <c r="D38" s="84">
        <v>0</v>
      </c>
      <c r="E38" s="88">
        <v>0</v>
      </c>
      <c r="F38" s="85">
        <v>0</v>
      </c>
      <c r="G38" s="88">
        <v>0</v>
      </c>
      <c r="H38" s="85">
        <v>0</v>
      </c>
      <c r="I38" s="89">
        <v>0</v>
      </c>
      <c r="J38" s="87">
        <f>+'All Plans Q1'!J38+'All Plans Q2'!J38</f>
        <v>0</v>
      </c>
      <c r="K38" s="85">
        <f t="shared" si="49"/>
        <v>0</v>
      </c>
      <c r="L38" s="85">
        <f>+'All Plans Q1'!L38+'All Plans Q2'!L38</f>
        <v>0</v>
      </c>
      <c r="M38" s="85">
        <f t="shared" si="50"/>
        <v>0</v>
      </c>
      <c r="N38" s="85">
        <f t="shared" si="51"/>
        <v>0</v>
      </c>
      <c r="O38" s="89">
        <f t="shared" si="52"/>
        <v>0</v>
      </c>
      <c r="P38" s="178">
        <f t="shared" si="53"/>
        <v>0</v>
      </c>
      <c r="Q38" s="179">
        <f t="shared" si="54"/>
        <v>0</v>
      </c>
      <c r="R38" s="180">
        <f t="shared" si="55"/>
        <v>0</v>
      </c>
      <c r="S38" s="80"/>
      <c r="T38" s="84">
        <v>3087780.8961385731</v>
      </c>
      <c r="U38" s="88">
        <v>8.3747105289042221</v>
      </c>
      <c r="V38" s="85">
        <v>6636.7868668006222</v>
      </c>
      <c r="W38" s="88">
        <v>0.13223588568811137</v>
      </c>
      <c r="X38" s="85">
        <v>3094417.6830053735</v>
      </c>
      <c r="Y38" s="89">
        <v>7.3871491530164661</v>
      </c>
      <c r="Z38" s="87">
        <f>+'All Plans Q1'!Z38+'All Plans Q2'!Z38</f>
        <v>931.15632622004216</v>
      </c>
      <c r="AA38" s="88">
        <f t="shared" si="56"/>
        <v>5.6823768865560951E-4</v>
      </c>
      <c r="AB38" s="85">
        <f>+'All Plans Q1'!AB38+'All Plans Q2'!AB38</f>
        <v>6012.1067385190645</v>
      </c>
      <c r="AC38" s="88">
        <f t="shared" si="57"/>
        <v>1.2264924892987909E-2</v>
      </c>
      <c r="AD38" s="85">
        <f t="shared" si="103"/>
        <v>6943.263064739107</v>
      </c>
      <c r="AE38" s="89">
        <f t="shared" si="58"/>
        <v>3.2614919737545601E-3</v>
      </c>
      <c r="AF38" s="178">
        <f t="shared" si="59"/>
        <v>3088712.052464793</v>
      </c>
      <c r="AG38" s="179">
        <f t="shared" si="60"/>
        <v>12648.893605319687</v>
      </c>
      <c r="AH38" s="180">
        <f t="shared" si="61"/>
        <v>3101360.9460701128</v>
      </c>
      <c r="AI38" s="82"/>
      <c r="AJ38" s="84">
        <v>494285.65639420768</v>
      </c>
      <c r="AK38" s="88">
        <v>4.0359074432866917</v>
      </c>
      <c r="AL38" s="85">
        <v>386.62842616314526</v>
      </c>
      <c r="AM38" s="88">
        <v>2.0846998067677411E-2</v>
      </c>
      <c r="AN38" s="85">
        <v>494672.28482037084</v>
      </c>
      <c r="AO38" s="89">
        <v>3.5078662640256622</v>
      </c>
      <c r="AP38" s="87">
        <f>+'All Plans Q1'!AP38+'All Plans Q2'!AP38</f>
        <v>0</v>
      </c>
      <c r="AQ38" s="85">
        <f t="shared" si="62"/>
        <v>0</v>
      </c>
      <c r="AR38" s="85">
        <f>+'All Plans Q1'!AR38+'All Plans Q2'!AR38</f>
        <v>0</v>
      </c>
      <c r="AS38" s="85">
        <f t="shared" si="63"/>
        <v>0</v>
      </c>
      <c r="AT38" s="85">
        <f t="shared" si="64"/>
        <v>0</v>
      </c>
      <c r="AU38" s="89">
        <f t="shared" si="65"/>
        <v>0</v>
      </c>
      <c r="AV38" s="178">
        <f t="shared" si="66"/>
        <v>494285.65639420768</v>
      </c>
      <c r="AW38" s="179">
        <f t="shared" si="67"/>
        <v>386.62842616314526</v>
      </c>
      <c r="AX38" s="180">
        <f t="shared" si="68"/>
        <v>494672.28482037084</v>
      </c>
      <c r="AY38" s="82"/>
      <c r="AZ38" s="84">
        <v>2952403.3656698414</v>
      </c>
      <c r="BA38" s="88">
        <v>13.65298486755751</v>
      </c>
      <c r="BB38" s="85">
        <v>2479.5930154353969</v>
      </c>
      <c r="BC38" s="88">
        <v>8.1204945650414181E-2</v>
      </c>
      <c r="BD38" s="85">
        <v>2954882.958685277</v>
      </c>
      <c r="BE38" s="89">
        <v>11.973705263716724</v>
      </c>
      <c r="BF38" s="87">
        <f>+'All Plans Q1'!BF38+'All Plans Q2'!BF38</f>
        <v>0</v>
      </c>
      <c r="BG38" s="85">
        <f t="shared" si="69"/>
        <v>0</v>
      </c>
      <c r="BH38" s="85">
        <f>+'All Plans Q1'!BH38+'All Plans Q2'!BH38</f>
        <v>0</v>
      </c>
      <c r="BI38" s="85">
        <f t="shared" si="70"/>
        <v>0</v>
      </c>
      <c r="BJ38" s="85">
        <f t="shared" si="71"/>
        <v>0</v>
      </c>
      <c r="BK38" s="89">
        <f t="shared" si="72"/>
        <v>0</v>
      </c>
      <c r="BL38" s="178">
        <f t="shared" si="73"/>
        <v>2952403.3656698414</v>
      </c>
      <c r="BM38" s="179">
        <f t="shared" si="74"/>
        <v>2479.5930154353969</v>
      </c>
      <c r="BN38" s="180">
        <f t="shared" si="75"/>
        <v>2954882.958685277</v>
      </c>
      <c r="BO38" s="82"/>
      <c r="BP38" s="84">
        <v>611210.75618143356</v>
      </c>
      <c r="BQ38" s="88">
        <v>4.0782728777035668</v>
      </c>
      <c r="BR38" s="85">
        <v>289.25870771674073</v>
      </c>
      <c r="BS38" s="88">
        <v>1.5035799340718407E-2</v>
      </c>
      <c r="BT38" s="85">
        <v>611500.01488915028</v>
      </c>
      <c r="BU38" s="89">
        <v>3.6160324460649425</v>
      </c>
      <c r="BV38" s="87">
        <f>+'All Plans Q1'!BV38+'All Plans Q2'!BV38</f>
        <v>24.53504063521504</v>
      </c>
      <c r="BW38" s="85">
        <f t="shared" si="76"/>
        <v>5.5573012954289183E-5</v>
      </c>
      <c r="BX38" s="85">
        <f>+'All Plans Q1'!BX38+'All Plans Q2'!BX38</f>
        <v>1096.9795057790429</v>
      </c>
      <c r="BY38" s="85">
        <f t="shared" si="77"/>
        <v>4.9300677089320066E-3</v>
      </c>
      <c r="BZ38" s="85">
        <f t="shared" si="78"/>
        <v>1121.5145464142579</v>
      </c>
      <c r="CA38" s="89">
        <f t="shared" si="79"/>
        <v>1.6890279313467739E-3</v>
      </c>
      <c r="CB38" s="178">
        <f t="shared" si="80"/>
        <v>611235.29122206883</v>
      </c>
      <c r="CC38" s="179">
        <f t="shared" si="81"/>
        <v>1386.2382134957836</v>
      </c>
      <c r="CD38" s="180">
        <f t="shared" si="82"/>
        <v>612621.52943556465</v>
      </c>
      <c r="CE38" s="82"/>
      <c r="CF38" s="84">
        <v>2920297.1934103421</v>
      </c>
      <c r="CG38" s="88">
        <v>11.688575953644072</v>
      </c>
      <c r="CH38" s="85">
        <v>237991.51673986576</v>
      </c>
      <c r="CI38" s="88">
        <v>6.8425725752527464</v>
      </c>
      <c r="CJ38" s="85">
        <v>3158288.7101502079</v>
      </c>
      <c r="CK38" s="89">
        <v>11.096393159197282</v>
      </c>
      <c r="CL38" s="87">
        <f>+'All Plans Q1'!CL38+'All Plans Q2'!CL38</f>
        <v>609314.56911095034</v>
      </c>
      <c r="CM38" s="85">
        <f t="shared" si="83"/>
        <v>0.65096180336674814</v>
      </c>
      <c r="CN38" s="85">
        <f>+'All Plans Q1'!CN38+'All Plans Q2'!CN38</f>
        <v>642016.47222173261</v>
      </c>
      <c r="CO38" s="85">
        <f t="shared" si="84"/>
        <v>2.0398117582336464</v>
      </c>
      <c r="CP38" s="85">
        <f t="shared" si="85"/>
        <v>1251331.0413326831</v>
      </c>
      <c r="CQ38" s="89">
        <f t="shared" si="86"/>
        <v>1.0004525561018121</v>
      </c>
      <c r="CR38" s="178">
        <f t="shared" si="87"/>
        <v>3529611.7625212925</v>
      </c>
      <c r="CS38" s="179">
        <f t="shared" si="88"/>
        <v>880007.98896159837</v>
      </c>
      <c r="CT38" s="180">
        <f t="shared" si="89"/>
        <v>4409619.7514828909</v>
      </c>
      <c r="CU38" s="82"/>
      <c r="CV38" s="87">
        <f t="shared" si="90"/>
        <v>10065977.867794398</v>
      </c>
      <c r="CW38" s="88">
        <f t="shared" si="104"/>
        <v>7.7222277040279783</v>
      </c>
      <c r="CX38" s="88">
        <f t="shared" si="91"/>
        <v>247783.78375598168</v>
      </c>
      <c r="CY38" s="88">
        <f t="shared" si="92"/>
        <v>1.3671131156327956</v>
      </c>
      <c r="CZ38" s="85">
        <f t="shared" si="93"/>
        <v>10313761.651550381</v>
      </c>
      <c r="DA38" s="89">
        <f t="shared" si="105"/>
        <v>6.9464494441502262</v>
      </c>
      <c r="DB38" s="87">
        <f t="shared" si="94"/>
        <v>610270.26047780563</v>
      </c>
      <c r="DC38" s="88">
        <f t="shared" si="95"/>
        <v>0.12895759036352802</v>
      </c>
      <c r="DD38" s="85">
        <f t="shared" si="96"/>
        <v>649125.55846603075</v>
      </c>
      <c r="DE38" s="88">
        <f t="shared" si="97"/>
        <v>0.32816239251652918</v>
      </c>
      <c r="DF38" s="85">
        <f t="shared" si="98"/>
        <v>1259395.8189438363</v>
      </c>
      <c r="DG38" s="89">
        <f t="shared" si="99"/>
        <v>0.18767834366588498</v>
      </c>
      <c r="DH38" s="226"/>
      <c r="DI38" s="239" t="s">
        <v>101</v>
      </c>
      <c r="DJ38" s="87">
        <f t="shared" si="100"/>
        <v>10313761.651550381</v>
      </c>
      <c r="DK38" s="85">
        <f t="shared" si="101"/>
        <v>1259395.8189438363</v>
      </c>
      <c r="DL38" s="86">
        <f t="shared" si="102"/>
        <v>11573157.470494216</v>
      </c>
      <c r="DM38"/>
    </row>
    <row r="39" spans="1:117" s="101" customFormat="1" ht="15.6">
      <c r="A39" s="74">
        <v>27</v>
      </c>
      <c r="B39" s="74" t="s">
        <v>102</v>
      </c>
      <c r="C39" s="83"/>
      <c r="D39" s="84">
        <v>0</v>
      </c>
      <c r="E39" s="88">
        <v>0</v>
      </c>
      <c r="F39" s="85">
        <v>0</v>
      </c>
      <c r="G39" s="88">
        <v>0</v>
      </c>
      <c r="H39" s="85">
        <v>0</v>
      </c>
      <c r="I39" s="89">
        <v>0</v>
      </c>
      <c r="J39" s="87">
        <f>+'All Plans Q1'!J39+'All Plans Q2'!J39</f>
        <v>0</v>
      </c>
      <c r="K39" s="85">
        <f t="shared" si="49"/>
        <v>0</v>
      </c>
      <c r="L39" s="85">
        <f>+'All Plans Q1'!L39+'All Plans Q2'!L39</f>
        <v>0</v>
      </c>
      <c r="M39" s="85">
        <f t="shared" si="50"/>
        <v>0</v>
      </c>
      <c r="N39" s="85">
        <f t="shared" si="51"/>
        <v>0</v>
      </c>
      <c r="O39" s="89">
        <f t="shared" si="52"/>
        <v>0</v>
      </c>
      <c r="P39" s="178">
        <f t="shared" si="53"/>
        <v>0</v>
      </c>
      <c r="Q39" s="179">
        <f t="shared" si="54"/>
        <v>0</v>
      </c>
      <c r="R39" s="180">
        <f t="shared" si="55"/>
        <v>0</v>
      </c>
      <c r="S39" s="80"/>
      <c r="T39" s="84">
        <v>3507934.9306144649</v>
      </c>
      <c r="U39" s="88">
        <v>9.5142565441953693</v>
      </c>
      <c r="V39" s="85">
        <v>22078.808594811333</v>
      </c>
      <c r="W39" s="88">
        <v>0.43991329962364928</v>
      </c>
      <c r="X39" s="85">
        <v>3530013.7392092762</v>
      </c>
      <c r="Y39" s="89">
        <v>8.4270259141002359</v>
      </c>
      <c r="Z39" s="87">
        <f>+'All Plans Q1'!Z39+'All Plans Q2'!Z39</f>
        <v>1980.1280713835667</v>
      </c>
      <c r="AA39" s="88">
        <f t="shared" si="56"/>
        <v>1.2083721785929153E-3</v>
      </c>
      <c r="AB39" s="85">
        <f>+'All Plans Q1'!AB39+'All Plans Q2'!AB39</f>
        <v>3330.0722132620958</v>
      </c>
      <c r="AC39" s="88">
        <f t="shared" si="57"/>
        <v>6.7934731301770466E-3</v>
      </c>
      <c r="AD39" s="85">
        <f t="shared" si="103"/>
        <v>5310.2002846456626</v>
      </c>
      <c r="AE39" s="89">
        <f t="shared" si="58"/>
        <v>2.4943856290503058E-3</v>
      </c>
      <c r="AF39" s="178">
        <f t="shared" si="59"/>
        <v>3509915.0586858485</v>
      </c>
      <c r="AG39" s="179">
        <f t="shared" si="60"/>
        <v>25408.880808073431</v>
      </c>
      <c r="AH39" s="180">
        <f t="shared" si="61"/>
        <v>3535323.9394939221</v>
      </c>
      <c r="AI39" s="82"/>
      <c r="AJ39" s="84">
        <v>561862.45327486668</v>
      </c>
      <c r="AK39" s="88">
        <v>4.5876808844051427</v>
      </c>
      <c r="AL39" s="85">
        <v>307.76603906763319</v>
      </c>
      <c r="AM39" s="88">
        <v>1.6594739516210138E-2</v>
      </c>
      <c r="AN39" s="85">
        <v>562170.21931393433</v>
      </c>
      <c r="AO39" s="89">
        <v>3.9865139153436746</v>
      </c>
      <c r="AP39" s="87">
        <f>+'All Plans Q1'!AP39+'All Plans Q2'!AP39</f>
        <v>0</v>
      </c>
      <c r="AQ39" s="85">
        <f t="shared" si="62"/>
        <v>0</v>
      </c>
      <c r="AR39" s="85">
        <f>+'All Plans Q1'!AR39+'All Plans Q2'!AR39</f>
        <v>0</v>
      </c>
      <c r="AS39" s="85">
        <f t="shared" si="63"/>
        <v>0</v>
      </c>
      <c r="AT39" s="85">
        <f t="shared" si="64"/>
        <v>0</v>
      </c>
      <c r="AU39" s="89">
        <f t="shared" si="65"/>
        <v>0</v>
      </c>
      <c r="AV39" s="178">
        <f t="shared" si="66"/>
        <v>561862.45327486668</v>
      </c>
      <c r="AW39" s="179">
        <f t="shared" si="67"/>
        <v>307.76603906763319</v>
      </c>
      <c r="AX39" s="180">
        <f t="shared" si="68"/>
        <v>562170.21931393433</v>
      </c>
      <c r="AY39" s="82"/>
      <c r="AZ39" s="84">
        <v>2814741.9322360978</v>
      </c>
      <c r="BA39" s="88">
        <v>13.016388429085845</v>
      </c>
      <c r="BB39" s="85">
        <v>-10645.685759418568</v>
      </c>
      <c r="BC39" s="88">
        <v>-0.34863880004645709</v>
      </c>
      <c r="BD39" s="85">
        <v>2804096.2464766791</v>
      </c>
      <c r="BE39" s="89">
        <v>11.362690995160401</v>
      </c>
      <c r="BF39" s="87">
        <f>+'All Plans Q1'!BF39+'All Plans Q2'!BF39</f>
        <v>0</v>
      </c>
      <c r="BG39" s="85">
        <f t="shared" si="69"/>
        <v>0</v>
      </c>
      <c r="BH39" s="85">
        <f>+'All Plans Q1'!BH39+'All Plans Q2'!BH39</f>
        <v>0</v>
      </c>
      <c r="BI39" s="85">
        <f t="shared" si="70"/>
        <v>0</v>
      </c>
      <c r="BJ39" s="85">
        <f t="shared" si="71"/>
        <v>0</v>
      </c>
      <c r="BK39" s="89">
        <f t="shared" si="72"/>
        <v>0</v>
      </c>
      <c r="BL39" s="178">
        <f t="shared" si="73"/>
        <v>2814741.9322360978</v>
      </c>
      <c r="BM39" s="179">
        <f t="shared" si="74"/>
        <v>-10645.685759418568</v>
      </c>
      <c r="BN39" s="180">
        <f t="shared" si="75"/>
        <v>2804096.2464766791</v>
      </c>
      <c r="BO39" s="82"/>
      <c r="BP39" s="84">
        <v>1988463.6677312832</v>
      </c>
      <c r="BQ39" s="88">
        <v>13.26792331841785</v>
      </c>
      <c r="BR39" s="85">
        <v>558.59980430087114</v>
      </c>
      <c r="BS39" s="88">
        <v>2.9036272185303625E-2</v>
      </c>
      <c r="BT39" s="85">
        <v>1989022.267535584</v>
      </c>
      <c r="BU39" s="89">
        <v>11.76184608377832</v>
      </c>
      <c r="BV39" s="87">
        <f>+'All Plans Q1'!BV39+'All Plans Q2'!BV39</f>
        <v>-11.304906620949325</v>
      </c>
      <c r="BW39" s="85">
        <f t="shared" si="76"/>
        <v>-2.5606141495087848E-5</v>
      </c>
      <c r="BX39" s="85">
        <f>+'All Plans Q1'!BX39+'All Plans Q2'!BX39</f>
        <v>533.58206784648723</v>
      </c>
      <c r="BY39" s="85">
        <f t="shared" si="77"/>
        <v>2.3980354317439698E-3</v>
      </c>
      <c r="BZ39" s="85">
        <f t="shared" si="78"/>
        <v>522.27716122553795</v>
      </c>
      <c r="CA39" s="89">
        <f t="shared" si="79"/>
        <v>7.8656198979749697E-4</v>
      </c>
      <c r="CB39" s="178">
        <f t="shared" si="80"/>
        <v>1988452.3628246624</v>
      </c>
      <c r="CC39" s="179">
        <f t="shared" si="81"/>
        <v>1092.1818721473583</v>
      </c>
      <c r="CD39" s="180">
        <f t="shared" si="82"/>
        <v>1989544.5446968097</v>
      </c>
      <c r="CE39" s="82"/>
      <c r="CF39" s="84">
        <v>977241.95073472126</v>
      </c>
      <c r="CG39" s="88">
        <v>3.9114398329132865</v>
      </c>
      <c r="CH39" s="85">
        <v>2503.5586661091306</v>
      </c>
      <c r="CI39" s="88">
        <v>7.198064075527244E-2</v>
      </c>
      <c r="CJ39" s="85">
        <v>979745.50940083037</v>
      </c>
      <c r="CK39" s="89">
        <v>3.4422569834511982</v>
      </c>
      <c r="CL39" s="87">
        <f>+'All Plans Q1'!CL39+'All Plans Q2'!CL39</f>
        <v>354.79710387399859</v>
      </c>
      <c r="CM39" s="85">
        <f t="shared" si="83"/>
        <v>3.7904782566435257E-4</v>
      </c>
      <c r="CN39" s="85">
        <f>+'All Plans Q1'!CN39+'All Plans Q2'!CN39</f>
        <v>12761.307867912552</v>
      </c>
      <c r="CO39" s="85">
        <f t="shared" si="84"/>
        <v>4.0545168178204284E-2</v>
      </c>
      <c r="CP39" s="85">
        <f t="shared" si="85"/>
        <v>13116.10497178655</v>
      </c>
      <c r="CQ39" s="89">
        <f t="shared" si="86"/>
        <v>1.0486466260078072E-2</v>
      </c>
      <c r="CR39" s="178">
        <f t="shared" si="87"/>
        <v>977596.7478385953</v>
      </c>
      <c r="CS39" s="179">
        <f t="shared" si="88"/>
        <v>15264.866534021683</v>
      </c>
      <c r="CT39" s="180">
        <f t="shared" si="89"/>
        <v>992861.61437261698</v>
      </c>
      <c r="CU39" s="82"/>
      <c r="CV39" s="87">
        <f t="shared" si="90"/>
        <v>9850244.934591433</v>
      </c>
      <c r="CW39" s="88">
        <f t="shared" si="104"/>
        <v>7.5567257671738108</v>
      </c>
      <c r="CX39" s="88">
        <f t="shared" si="91"/>
        <v>14803.0473448704</v>
      </c>
      <c r="CY39" s="88">
        <f t="shared" si="92"/>
        <v>8.1673787807015882E-2</v>
      </c>
      <c r="CZ39" s="85">
        <f t="shared" si="93"/>
        <v>9865047.9819363039</v>
      </c>
      <c r="DA39" s="89">
        <f t="shared" si="105"/>
        <v>6.6442350895645967</v>
      </c>
      <c r="DB39" s="87">
        <f t="shared" si="94"/>
        <v>2323.6202686366159</v>
      </c>
      <c r="DC39" s="88">
        <f t="shared" si="95"/>
        <v>4.910094595280205E-4</v>
      </c>
      <c r="DD39" s="85">
        <f t="shared" si="96"/>
        <v>16624.962149021136</v>
      </c>
      <c r="DE39" s="88">
        <f t="shared" si="97"/>
        <v>8.4046719208099325E-3</v>
      </c>
      <c r="DF39" s="85">
        <f t="shared" si="98"/>
        <v>18948.582417657752</v>
      </c>
      <c r="DG39" s="89">
        <f t="shared" si="99"/>
        <v>2.8237655782793339E-3</v>
      </c>
      <c r="DH39" s="226"/>
      <c r="DI39" s="239" t="s">
        <v>102</v>
      </c>
      <c r="DJ39" s="87">
        <f t="shared" si="100"/>
        <v>9865047.9819363039</v>
      </c>
      <c r="DK39" s="85">
        <f t="shared" si="101"/>
        <v>18948.582417657752</v>
      </c>
      <c r="DL39" s="86">
        <f t="shared" si="102"/>
        <v>9883996.5643539615</v>
      </c>
      <c r="DM39"/>
    </row>
    <row r="40" spans="1:117" s="101" customFormat="1" ht="15.6">
      <c r="A40" s="74">
        <v>28</v>
      </c>
      <c r="B40" s="74" t="s">
        <v>103</v>
      </c>
      <c r="C40" s="83"/>
      <c r="D40" s="84">
        <v>78433316.75999999</v>
      </c>
      <c r="E40" s="88">
        <v>399.40784808579542</v>
      </c>
      <c r="F40" s="85">
        <v>222610.48</v>
      </c>
      <c r="G40" s="88">
        <v>7.9626025682297819</v>
      </c>
      <c r="H40" s="85">
        <v>78655927.239999995</v>
      </c>
      <c r="I40" s="89">
        <v>350.62442212623307</v>
      </c>
      <c r="J40" s="87">
        <f>+'All Plans Q1'!J40+'All Plans Q2'!J40</f>
        <v>0</v>
      </c>
      <c r="K40" s="85">
        <f t="shared" si="49"/>
        <v>0</v>
      </c>
      <c r="L40" s="85">
        <f>+'All Plans Q1'!L40+'All Plans Q2'!L40</f>
        <v>6507.87</v>
      </c>
      <c r="M40" s="85">
        <f t="shared" si="50"/>
        <v>1.7078423757013367E-2</v>
      </c>
      <c r="N40" s="85">
        <f t="shared" si="51"/>
        <v>6507.87</v>
      </c>
      <c r="O40" s="89">
        <f t="shared" si="52"/>
        <v>7.5658567039037948E-3</v>
      </c>
      <c r="P40" s="178">
        <f t="shared" si="53"/>
        <v>78433316.75999999</v>
      </c>
      <c r="Q40" s="179">
        <f t="shared" si="54"/>
        <v>229118.35</v>
      </c>
      <c r="R40" s="180">
        <f t="shared" si="55"/>
        <v>78662435.109999985</v>
      </c>
      <c r="S40" s="80"/>
      <c r="T40" s="84">
        <v>121284443.51051801</v>
      </c>
      <c r="U40" s="88">
        <v>328.94889249753328</v>
      </c>
      <c r="V40" s="85">
        <v>2502438.563166019</v>
      </c>
      <c r="W40" s="88">
        <v>49.860299331846001</v>
      </c>
      <c r="X40" s="85">
        <v>123786882.07368404</v>
      </c>
      <c r="Y40" s="89">
        <v>295.51025580265087</v>
      </c>
      <c r="Z40" s="87">
        <f>+'All Plans Q1'!Z40+'All Plans Q2'!Z40</f>
        <v>-1353.3616870337219</v>
      </c>
      <c r="AA40" s="88">
        <f t="shared" si="56"/>
        <v>-8.2588830178163689E-4</v>
      </c>
      <c r="AB40" s="85">
        <f>+'All Plans Q1'!AB40+'All Plans Q2'!AB40</f>
        <v>39555.552984521179</v>
      </c>
      <c r="AC40" s="88">
        <f t="shared" si="57"/>
        <v>8.0694822556536955E-2</v>
      </c>
      <c r="AD40" s="85">
        <f t="shared" si="103"/>
        <v>38202.191297487458</v>
      </c>
      <c r="AE40" s="89">
        <f t="shared" si="58"/>
        <v>1.7944896964849962E-2</v>
      </c>
      <c r="AF40" s="178">
        <f t="shared" si="59"/>
        <v>121283090.14883098</v>
      </c>
      <c r="AG40" s="179">
        <f t="shared" si="60"/>
        <v>2541994.1161505403</v>
      </c>
      <c r="AH40" s="180">
        <f t="shared" si="61"/>
        <v>123825084.26498152</v>
      </c>
      <c r="AI40" s="82"/>
      <c r="AJ40" s="84">
        <v>85212416.625489965</v>
      </c>
      <c r="AK40" s="88">
        <v>695.77059756915833</v>
      </c>
      <c r="AL40" s="85">
        <v>2835102.3585881419</v>
      </c>
      <c r="AM40" s="88">
        <v>152.86867025709813</v>
      </c>
      <c r="AN40" s="85">
        <v>88047518.984078109</v>
      </c>
      <c r="AO40" s="89">
        <v>624.370782340397</v>
      </c>
      <c r="AP40" s="87">
        <f>+'All Plans Q1'!AP40+'All Plans Q2'!AP40</f>
        <v>447.37380610917967</v>
      </c>
      <c r="AQ40" s="85">
        <f t="shared" si="62"/>
        <v>2.0286117484500195E-3</v>
      </c>
      <c r="AR40" s="85">
        <f>+'All Plans Q1'!AR40+'All Plans Q2'!AR40</f>
        <v>1026.8311069920881</v>
      </c>
      <c r="AS40" s="85">
        <f t="shared" si="63"/>
        <v>5.2559893685227991E-3</v>
      </c>
      <c r="AT40" s="85">
        <f t="shared" si="64"/>
        <v>1474.2049131012677</v>
      </c>
      <c r="AU40" s="89">
        <f t="shared" si="65"/>
        <v>3.544647972332669E-3</v>
      </c>
      <c r="AV40" s="178">
        <f t="shared" si="66"/>
        <v>85212863.999296069</v>
      </c>
      <c r="AW40" s="179">
        <f t="shared" si="67"/>
        <v>2836129.1896951338</v>
      </c>
      <c r="AX40" s="180">
        <f t="shared" si="68"/>
        <v>88048993.188991204</v>
      </c>
      <c r="AY40" s="82"/>
      <c r="AZ40" s="84">
        <v>67272357.9059892</v>
      </c>
      <c r="BA40" s="88">
        <v>311.09180241941675</v>
      </c>
      <c r="BB40" s="85">
        <v>2366383.9005705146</v>
      </c>
      <c r="BC40" s="88">
        <v>77.497425923383489</v>
      </c>
      <c r="BD40" s="85">
        <v>69638741.806559712</v>
      </c>
      <c r="BE40" s="89">
        <v>282.18842539158084</v>
      </c>
      <c r="BF40" s="87">
        <f>+'All Plans Q1'!BF40+'All Plans Q2'!BF40</f>
        <v>85092.061431625654</v>
      </c>
      <c r="BG40" s="85">
        <f t="shared" si="69"/>
        <v>8.3710173881194894E-2</v>
      </c>
      <c r="BH40" s="85">
        <f>+'All Plans Q1'!BH40+'All Plans Q2'!BH40</f>
        <v>186869.31525192119</v>
      </c>
      <c r="BI40" s="85">
        <f t="shared" si="70"/>
        <v>0.49938085646768643</v>
      </c>
      <c r="BJ40" s="85">
        <f t="shared" si="71"/>
        <v>271961.37668354681</v>
      </c>
      <c r="BK40" s="89">
        <f t="shared" si="72"/>
        <v>0.19555577847541675</v>
      </c>
      <c r="BL40" s="178">
        <f t="shared" si="73"/>
        <v>67357449.967420831</v>
      </c>
      <c r="BM40" s="179">
        <f t="shared" si="74"/>
        <v>2553253.2158224359</v>
      </c>
      <c r="BN40" s="180">
        <f t="shared" si="75"/>
        <v>69910703.183243275</v>
      </c>
      <c r="BO40" s="82"/>
      <c r="BP40" s="84">
        <v>88471996.147786275</v>
      </c>
      <c r="BQ40" s="88">
        <v>590.32492258481534</v>
      </c>
      <c r="BR40" s="85">
        <v>1929981.8308006183</v>
      </c>
      <c r="BS40" s="88">
        <v>100.32133437990531</v>
      </c>
      <c r="BT40" s="85">
        <v>90401977.978586897</v>
      </c>
      <c r="BU40" s="89">
        <v>534.58132068611121</v>
      </c>
      <c r="BV40" s="87">
        <f>+'All Plans Q1'!BV40+'All Plans Q2'!BV40</f>
        <v>6914.7024718027706</v>
      </c>
      <c r="BW40" s="85">
        <f t="shared" si="76"/>
        <v>1.566212405163122E-2</v>
      </c>
      <c r="BX40" s="85">
        <f>+'All Plans Q1'!BX40+'All Plans Q2'!BX40</f>
        <v>29735.440197985485</v>
      </c>
      <c r="BY40" s="85">
        <f t="shared" si="77"/>
        <v>0.13363762290787515</v>
      </c>
      <c r="BZ40" s="85">
        <f t="shared" si="78"/>
        <v>36650.142669788256</v>
      </c>
      <c r="CA40" s="89">
        <f t="shared" si="79"/>
        <v>5.5195997996669063E-2</v>
      </c>
      <c r="CB40" s="178">
        <f t="shared" si="80"/>
        <v>88478910.850258082</v>
      </c>
      <c r="CC40" s="179">
        <f t="shared" si="81"/>
        <v>1959717.2709986037</v>
      </c>
      <c r="CD40" s="180">
        <f t="shared" si="82"/>
        <v>90438628.121256679</v>
      </c>
      <c r="CE40" s="82"/>
      <c r="CF40" s="84">
        <v>80415353.111308068</v>
      </c>
      <c r="CG40" s="88">
        <v>321.86483101843595</v>
      </c>
      <c r="CH40" s="85">
        <v>92496.894808882673</v>
      </c>
      <c r="CI40" s="88">
        <v>2.6594087234088346</v>
      </c>
      <c r="CJ40" s="85">
        <v>80507850.006116956</v>
      </c>
      <c r="CK40" s="89">
        <v>282.8578505817062</v>
      </c>
      <c r="CL40" s="87">
        <f>+'All Plans Q1'!CL40+'All Plans Q2'!CL40</f>
        <v>0</v>
      </c>
      <c r="CM40" s="85">
        <f t="shared" si="83"/>
        <v>0</v>
      </c>
      <c r="CN40" s="85">
        <f>+'All Plans Q1'!CN40+'All Plans Q2'!CN40</f>
        <v>4051.2010940140344</v>
      </c>
      <c r="CO40" s="85">
        <f t="shared" si="84"/>
        <v>1.2871457328722273E-2</v>
      </c>
      <c r="CP40" s="85">
        <f t="shared" si="85"/>
        <v>4051.2010940140344</v>
      </c>
      <c r="CQ40" s="89">
        <f t="shared" si="86"/>
        <v>3.2389786202956065E-3</v>
      </c>
      <c r="CR40" s="178">
        <f t="shared" si="87"/>
        <v>80415353.111308068</v>
      </c>
      <c r="CS40" s="179">
        <f t="shared" si="88"/>
        <v>96548.095902896705</v>
      </c>
      <c r="CT40" s="180">
        <f t="shared" si="89"/>
        <v>80511901.207210958</v>
      </c>
      <c r="CU40" s="82"/>
      <c r="CV40" s="87">
        <f t="shared" si="90"/>
        <v>521089884.06109154</v>
      </c>
      <c r="CW40" s="88">
        <f t="shared" si="104"/>
        <v>399.75994303144637</v>
      </c>
      <c r="CX40" s="88">
        <f t="shared" si="91"/>
        <v>9949014.0279341768</v>
      </c>
      <c r="CY40" s="88">
        <f t="shared" si="92"/>
        <v>54.89232329504749</v>
      </c>
      <c r="CZ40" s="85">
        <f t="shared" si="93"/>
        <v>531038898.08902574</v>
      </c>
      <c r="DA40" s="89">
        <f t="shared" si="105"/>
        <v>357.66144139060555</v>
      </c>
      <c r="DB40" s="87">
        <f t="shared" si="94"/>
        <v>91100.77602250388</v>
      </c>
      <c r="DC40" s="88">
        <f t="shared" si="95"/>
        <v>1.925071122900774E-2</v>
      </c>
      <c r="DD40" s="85">
        <f t="shared" si="96"/>
        <v>267746.21063543402</v>
      </c>
      <c r="DE40" s="88">
        <f t="shared" si="97"/>
        <v>0.13535784552528385</v>
      </c>
      <c r="DF40" s="85">
        <f t="shared" si="98"/>
        <v>358846.98665793787</v>
      </c>
      <c r="DG40" s="89">
        <f t="shared" si="99"/>
        <v>5.3476283684930299E-2</v>
      </c>
      <c r="DH40" s="226"/>
      <c r="DI40" s="239" t="s">
        <v>103</v>
      </c>
      <c r="DJ40" s="87">
        <f t="shared" si="100"/>
        <v>531038898.08902574</v>
      </c>
      <c r="DK40" s="85">
        <f t="shared" si="101"/>
        <v>358846.98665793787</v>
      </c>
      <c r="DL40" s="86">
        <f t="shared" si="102"/>
        <v>531397745.07568365</v>
      </c>
      <c r="DM40"/>
    </row>
    <row r="41" spans="1:117" s="101" customFormat="1" ht="15.6">
      <c r="A41" s="74">
        <v>29</v>
      </c>
      <c r="B41" s="74" t="s">
        <v>104</v>
      </c>
      <c r="C41" s="83"/>
      <c r="D41" s="84">
        <v>1723890.72</v>
      </c>
      <c r="E41" s="88">
        <v>8.7786097955941216</v>
      </c>
      <c r="F41" s="85">
        <v>54133.66</v>
      </c>
      <c r="G41" s="88">
        <v>1.9363186321851416</v>
      </c>
      <c r="H41" s="85">
        <v>1778024.38</v>
      </c>
      <c r="I41" s="89">
        <v>7.9258969112605921</v>
      </c>
      <c r="J41" s="87">
        <f>+'All Plans Q1'!J41+'All Plans Q2'!J41</f>
        <v>173286.90000000002</v>
      </c>
      <c r="K41" s="85">
        <f t="shared" si="49"/>
        <v>0.36168877385959242</v>
      </c>
      <c r="L41" s="85">
        <f>+'All Plans Q1'!L41+'All Plans Q2'!L41</f>
        <v>124095.37</v>
      </c>
      <c r="M41" s="85">
        <f t="shared" si="50"/>
        <v>0.32566005699919698</v>
      </c>
      <c r="N41" s="85">
        <f t="shared" si="51"/>
        <v>297382.27</v>
      </c>
      <c r="O41" s="89">
        <f t="shared" si="52"/>
        <v>0.34572780972908623</v>
      </c>
      <c r="P41" s="178">
        <f t="shared" si="53"/>
        <v>1897177.62</v>
      </c>
      <c r="Q41" s="179">
        <f t="shared" si="54"/>
        <v>178229.03</v>
      </c>
      <c r="R41" s="180">
        <f t="shared" si="55"/>
        <v>2075406.6500000001</v>
      </c>
      <c r="S41" s="80"/>
      <c r="T41" s="84">
        <v>2113344.5865157358</v>
      </c>
      <c r="U41" s="88">
        <v>5.7318345294606656</v>
      </c>
      <c r="V41" s="85">
        <v>72908.522673326195</v>
      </c>
      <c r="W41" s="88">
        <v>1.4526793256156967</v>
      </c>
      <c r="X41" s="85">
        <v>2186253.1091890619</v>
      </c>
      <c r="Y41" s="89">
        <v>5.2191331159083054</v>
      </c>
      <c r="Z41" s="87">
        <f>+'All Plans Q1'!Z41+'All Plans Q2'!Z41</f>
        <v>292074.02118455619</v>
      </c>
      <c r="AA41" s="88">
        <f t="shared" si="56"/>
        <v>0.17823802732243035</v>
      </c>
      <c r="AB41" s="85">
        <f>+'All Plans Q1'!AB41+'All Plans Q2'!AB41</f>
        <v>122963.18808923231</v>
      </c>
      <c r="AC41" s="88">
        <f t="shared" si="57"/>
        <v>0.25084954943568943</v>
      </c>
      <c r="AD41" s="85">
        <f t="shared" si="103"/>
        <v>415037.2092737885</v>
      </c>
      <c r="AE41" s="89">
        <f t="shared" si="58"/>
        <v>0.1949574017626273</v>
      </c>
      <c r="AF41" s="178">
        <f t="shared" si="59"/>
        <v>2405418.607700292</v>
      </c>
      <c r="AG41" s="179">
        <f t="shared" si="60"/>
        <v>195871.7107625585</v>
      </c>
      <c r="AH41" s="180">
        <f t="shared" si="61"/>
        <v>2601290.3184628505</v>
      </c>
      <c r="AI41" s="82"/>
      <c r="AJ41" s="84">
        <v>2053288.2210588963</v>
      </c>
      <c r="AK41" s="88">
        <v>16.76536858268744</v>
      </c>
      <c r="AL41" s="85">
        <v>35896.938615557112</v>
      </c>
      <c r="AM41" s="88">
        <v>1.9355623107709001</v>
      </c>
      <c r="AN41" s="85">
        <v>2089185.1596744533</v>
      </c>
      <c r="AO41" s="89">
        <v>14.815024746305106</v>
      </c>
      <c r="AP41" s="87">
        <f>+'All Plans Q1'!AP41+'All Plans Q2'!AP41</f>
        <v>92580.990829850154</v>
      </c>
      <c r="AQ41" s="85">
        <f t="shared" si="62"/>
        <v>0.41980751469106592</v>
      </c>
      <c r="AR41" s="85">
        <f>+'All Plans Q1'!AR41+'All Plans Q2'!AR41</f>
        <v>52623.457388676339</v>
      </c>
      <c r="AS41" s="85">
        <f t="shared" si="63"/>
        <v>0.26936107670131826</v>
      </c>
      <c r="AT41" s="85">
        <f t="shared" si="64"/>
        <v>145204.44821852649</v>
      </c>
      <c r="AU41" s="89">
        <f t="shared" si="65"/>
        <v>0.34913643848107817</v>
      </c>
      <c r="AV41" s="178">
        <f t="shared" si="66"/>
        <v>2145869.2118887464</v>
      </c>
      <c r="AW41" s="179">
        <f t="shared" si="67"/>
        <v>88520.396004233451</v>
      </c>
      <c r="AX41" s="180">
        <f t="shared" si="68"/>
        <v>2234389.6078929799</v>
      </c>
      <c r="AY41" s="82"/>
      <c r="AZ41" s="84">
        <v>1047626.5557125858</v>
      </c>
      <c r="BA41" s="88">
        <v>4.8446054757664223</v>
      </c>
      <c r="BB41" s="85">
        <v>28248.894350110037</v>
      </c>
      <c r="BC41" s="88">
        <v>0.92513163091894668</v>
      </c>
      <c r="BD41" s="85">
        <v>1075875.4500626959</v>
      </c>
      <c r="BE41" s="89">
        <v>4.3596364795616189</v>
      </c>
      <c r="BF41" s="87">
        <f>+'All Plans Q1'!BF41+'All Plans Q2'!BF41</f>
        <v>638322.18787097535</v>
      </c>
      <c r="BG41" s="85">
        <f t="shared" si="69"/>
        <v>0.62795589200574453</v>
      </c>
      <c r="BH41" s="85">
        <f>+'All Plans Q1'!BH41+'All Plans Q2'!BH41</f>
        <v>119273.74935042547</v>
      </c>
      <c r="BI41" s="85">
        <f t="shared" si="70"/>
        <v>0.31874161375520565</v>
      </c>
      <c r="BJ41" s="85">
        <f t="shared" si="71"/>
        <v>757595.93722140079</v>
      </c>
      <c r="BK41" s="89">
        <f t="shared" si="72"/>
        <v>0.54475479231572421</v>
      </c>
      <c r="BL41" s="178">
        <f t="shared" si="73"/>
        <v>1685948.7435835612</v>
      </c>
      <c r="BM41" s="179">
        <f t="shared" si="74"/>
        <v>147522.6437005355</v>
      </c>
      <c r="BN41" s="180">
        <f t="shared" si="75"/>
        <v>1833471.3872840966</v>
      </c>
      <c r="BO41" s="82"/>
      <c r="BP41" s="84">
        <v>770472.22856923519</v>
      </c>
      <c r="BQ41" s="88">
        <v>5.1409370025304275</v>
      </c>
      <c r="BR41" s="85">
        <v>21303.411068190726</v>
      </c>
      <c r="BS41" s="88">
        <v>1.1073610078069824</v>
      </c>
      <c r="BT41" s="85">
        <v>791775.63963742589</v>
      </c>
      <c r="BU41" s="89">
        <v>4.682070863811445</v>
      </c>
      <c r="BV41" s="87">
        <f>+'All Plans Q1'!BV41+'All Plans Q2'!BV41</f>
        <v>124943.91709108553</v>
      </c>
      <c r="BW41" s="85">
        <f t="shared" si="76"/>
        <v>0.28300380774982453</v>
      </c>
      <c r="BX41" s="85">
        <f>+'All Plans Q1'!BX41+'All Plans Q2'!BX41</f>
        <v>64540.130834570904</v>
      </c>
      <c r="BY41" s="85">
        <f t="shared" si="77"/>
        <v>0.29005757471448623</v>
      </c>
      <c r="BZ41" s="85">
        <f t="shared" si="78"/>
        <v>189484.04792565643</v>
      </c>
      <c r="CA41" s="89">
        <f t="shared" si="79"/>
        <v>0.2853675420567115</v>
      </c>
      <c r="CB41" s="178">
        <f t="shared" si="80"/>
        <v>895416.14566032076</v>
      </c>
      <c r="CC41" s="179">
        <f t="shared" si="81"/>
        <v>85843.54190276163</v>
      </c>
      <c r="CD41" s="180">
        <f t="shared" si="82"/>
        <v>981259.68756308244</v>
      </c>
      <c r="CE41" s="82"/>
      <c r="CF41" s="84">
        <v>304634.07842377381</v>
      </c>
      <c r="CG41" s="88">
        <v>1.2193069156657961</v>
      </c>
      <c r="CH41" s="85">
        <v>2042.8707651769994</v>
      </c>
      <c r="CI41" s="88">
        <v>5.8735251004197679E-2</v>
      </c>
      <c r="CJ41" s="85">
        <v>306676.94918895082</v>
      </c>
      <c r="CK41" s="89">
        <v>1.0774847752604351</v>
      </c>
      <c r="CL41" s="87">
        <f>+'All Plans Q1'!CL41+'All Plans Q2'!CL41</f>
        <v>299.02088791210412</v>
      </c>
      <c r="CM41" s="85">
        <f t="shared" si="83"/>
        <v>3.1945925193222396E-4</v>
      </c>
      <c r="CN41" s="85">
        <f>+'All Plans Q1'!CN41+'All Plans Q2'!CN41</f>
        <v>10.299660552267859</v>
      </c>
      <c r="CO41" s="85">
        <f t="shared" si="84"/>
        <v>3.2724033742665794E-5</v>
      </c>
      <c r="CP41" s="85">
        <f t="shared" si="85"/>
        <v>309.320548464372</v>
      </c>
      <c r="CQ41" s="89">
        <f t="shared" si="86"/>
        <v>2.4730508805760636E-4</v>
      </c>
      <c r="CR41" s="178">
        <f t="shared" si="87"/>
        <v>304933.09931168589</v>
      </c>
      <c r="CS41" s="179">
        <f t="shared" si="88"/>
        <v>2053.1704257292672</v>
      </c>
      <c r="CT41" s="180">
        <f t="shared" si="89"/>
        <v>306986.26973741513</v>
      </c>
      <c r="CU41" s="82"/>
      <c r="CV41" s="87">
        <f t="shared" si="90"/>
        <v>8013256.3902802281</v>
      </c>
      <c r="CW41" s="88">
        <f t="shared" si="104"/>
        <v>6.1474594231409787</v>
      </c>
      <c r="CX41" s="88">
        <f t="shared" si="91"/>
        <v>214534.2974723611</v>
      </c>
      <c r="CY41" s="88">
        <f t="shared" si="92"/>
        <v>1.1836636255275212</v>
      </c>
      <c r="CZ41" s="85">
        <f t="shared" si="93"/>
        <v>8227790.6877525896</v>
      </c>
      <c r="DA41" s="89">
        <f t="shared" si="105"/>
        <v>5.5415215108186944</v>
      </c>
      <c r="DB41" s="87">
        <f t="shared" si="94"/>
        <v>1321507.0378643794</v>
      </c>
      <c r="DC41" s="88">
        <f t="shared" si="95"/>
        <v>0.27925064399829413</v>
      </c>
      <c r="DD41" s="85">
        <f t="shared" si="96"/>
        <v>483506.1953234573</v>
      </c>
      <c r="DE41" s="88">
        <f t="shared" si="97"/>
        <v>0.2444342974706846</v>
      </c>
      <c r="DF41" s="85">
        <f t="shared" si="98"/>
        <v>1805013.2331878366</v>
      </c>
      <c r="DG41" s="89">
        <f t="shared" si="99"/>
        <v>0.26898762788000358</v>
      </c>
      <c r="DH41" s="226"/>
      <c r="DI41" s="239" t="s">
        <v>104</v>
      </c>
      <c r="DJ41" s="87">
        <f t="shared" si="100"/>
        <v>8227790.6877525896</v>
      </c>
      <c r="DK41" s="85">
        <f t="shared" si="101"/>
        <v>1805013.2331878366</v>
      </c>
      <c r="DL41" s="86">
        <f t="shared" si="102"/>
        <v>10032803.920940425</v>
      </c>
      <c r="DM41"/>
    </row>
    <row r="42" spans="1:117" s="101" customFormat="1" ht="15.6">
      <c r="A42" s="74">
        <v>30</v>
      </c>
      <c r="B42" s="74" t="s">
        <v>105</v>
      </c>
      <c r="C42" s="83"/>
      <c r="D42" s="84">
        <v>2094197.2599999998</v>
      </c>
      <c r="E42" s="88">
        <v>10.664330614032407</v>
      </c>
      <c r="F42" s="85">
        <v>726830.47000000009</v>
      </c>
      <c r="G42" s="88">
        <v>25.998156812247384</v>
      </c>
      <c r="H42" s="85">
        <v>2821027.73</v>
      </c>
      <c r="I42" s="89">
        <v>12.575291555781412</v>
      </c>
      <c r="J42" s="87">
        <f>+'All Plans Q1'!J42+'All Plans Q2'!J42</f>
        <v>4259268.63</v>
      </c>
      <c r="K42" s="85">
        <f t="shared" si="49"/>
        <v>8.8900525563289889</v>
      </c>
      <c r="L42" s="85">
        <f>+'All Plans Q1'!L42+'All Plans Q2'!L42</f>
        <v>5195461.82</v>
      </c>
      <c r="M42" s="85">
        <f t="shared" si="50"/>
        <v>13.634307165838273</v>
      </c>
      <c r="N42" s="85">
        <f t="shared" si="51"/>
        <v>9454730.4499999993</v>
      </c>
      <c r="O42" s="89">
        <f t="shared" si="52"/>
        <v>10.991789288774337</v>
      </c>
      <c r="P42" s="178">
        <f t="shared" si="53"/>
        <v>6353465.8899999997</v>
      </c>
      <c r="Q42" s="179">
        <f t="shared" si="54"/>
        <v>5922292.29</v>
      </c>
      <c r="R42" s="180">
        <f t="shared" si="55"/>
        <v>12275758.18</v>
      </c>
      <c r="S42" s="80"/>
      <c r="T42" s="84">
        <v>3429769.3257606737</v>
      </c>
      <c r="U42" s="88">
        <v>9.3022550013443706</v>
      </c>
      <c r="V42" s="85">
        <v>1652185.7261267819</v>
      </c>
      <c r="W42" s="88">
        <v>32.91927964547574</v>
      </c>
      <c r="X42" s="85">
        <v>5081955.0518874554</v>
      </c>
      <c r="Y42" s="89">
        <v>12.131898083246888</v>
      </c>
      <c r="Z42" s="87">
        <f>+'All Plans Q1'!Z42+'All Plans Q2'!Z42</f>
        <v>9664161.3936610222</v>
      </c>
      <c r="AA42" s="88">
        <f t="shared" si="56"/>
        <v>5.8975497223126894</v>
      </c>
      <c r="AB42" s="85">
        <f>+'All Plans Q1'!AB42+'All Plans Q2'!AB42</f>
        <v>7285081.7394063324</v>
      </c>
      <c r="AC42" s="88">
        <f t="shared" si="57"/>
        <v>14.861841989702567</v>
      </c>
      <c r="AD42" s="85">
        <f t="shared" si="103"/>
        <v>16949243.133067355</v>
      </c>
      <c r="AE42" s="89">
        <f t="shared" si="58"/>
        <v>7.9616485684445131</v>
      </c>
      <c r="AF42" s="178">
        <f t="shared" si="59"/>
        <v>13093930.719421696</v>
      </c>
      <c r="AG42" s="179">
        <f t="shared" si="60"/>
        <v>8937267.465533115</v>
      </c>
      <c r="AH42" s="180">
        <f t="shared" si="61"/>
        <v>22031198.184954811</v>
      </c>
      <c r="AI42" s="82"/>
      <c r="AJ42" s="84">
        <v>2422542.3000857313</v>
      </c>
      <c r="AK42" s="88">
        <v>19.780376739873041</v>
      </c>
      <c r="AL42" s="85">
        <v>1058810.334307859</v>
      </c>
      <c r="AM42" s="88">
        <v>57.091034956748565</v>
      </c>
      <c r="AN42" s="85">
        <v>3481352.6343935905</v>
      </c>
      <c r="AO42" s="89">
        <v>24.687292646283385</v>
      </c>
      <c r="AP42" s="87">
        <f>+'All Plans Q1'!AP42+'All Plans Q2'!AP42</f>
        <v>4011506.8392710136</v>
      </c>
      <c r="AQ42" s="85">
        <f t="shared" si="62"/>
        <v>18.190134943096755</v>
      </c>
      <c r="AR42" s="85">
        <f>+'All Plans Q1'!AR42+'All Plans Q2'!AR42</f>
        <v>6578016.8675660929</v>
      </c>
      <c r="AS42" s="85">
        <f t="shared" si="63"/>
        <v>33.67056810654006</v>
      </c>
      <c r="AT42" s="85">
        <f t="shared" si="64"/>
        <v>10589523.706837106</v>
      </c>
      <c r="AU42" s="89">
        <f t="shared" si="65"/>
        <v>25.461951321573437</v>
      </c>
      <c r="AV42" s="178">
        <f t="shared" si="66"/>
        <v>6434049.1393567454</v>
      </c>
      <c r="AW42" s="179">
        <f t="shared" si="67"/>
        <v>7636827.2018739516</v>
      </c>
      <c r="AX42" s="180">
        <f t="shared" si="68"/>
        <v>14070876.341230698</v>
      </c>
      <c r="AY42" s="82"/>
      <c r="AZ42" s="84">
        <v>3260357.6613628529</v>
      </c>
      <c r="BA42" s="88">
        <v>15.07707731640286</v>
      </c>
      <c r="BB42" s="85">
        <v>943036.80426504416</v>
      </c>
      <c r="BC42" s="88">
        <v>30.883799058950192</v>
      </c>
      <c r="BD42" s="85">
        <v>4203394.4656278975</v>
      </c>
      <c r="BE42" s="89">
        <v>17.032893397902988</v>
      </c>
      <c r="BF42" s="87">
        <f>+'All Plans Q1'!BF42+'All Plans Q2'!BF42</f>
        <v>10207197.496209692</v>
      </c>
      <c r="BG42" s="85">
        <f t="shared" si="69"/>
        <v>10.041433511796948</v>
      </c>
      <c r="BH42" s="85">
        <f>+'All Plans Q1'!BH42+'All Plans Q2'!BH42</f>
        <v>6252953.9128434006</v>
      </c>
      <c r="BI42" s="85">
        <f t="shared" si="70"/>
        <v>16.710102866482277</v>
      </c>
      <c r="BJ42" s="85">
        <f t="shared" si="71"/>
        <v>16460151.409053093</v>
      </c>
      <c r="BK42" s="89">
        <f t="shared" si="72"/>
        <v>11.835789926766251</v>
      </c>
      <c r="BL42" s="178">
        <f t="shared" si="73"/>
        <v>13467555.157572545</v>
      </c>
      <c r="BM42" s="179">
        <f t="shared" si="74"/>
        <v>7195990.7171084452</v>
      </c>
      <c r="BN42" s="180">
        <f t="shared" si="75"/>
        <v>20663545.874680988</v>
      </c>
      <c r="BO42" s="82"/>
      <c r="BP42" s="84">
        <v>1114932.6458270338</v>
      </c>
      <c r="BQ42" s="88">
        <v>7.4393317263430561</v>
      </c>
      <c r="BR42" s="85">
        <v>476597.51202873531</v>
      </c>
      <c r="BS42" s="88">
        <v>24.773755693353536</v>
      </c>
      <c r="BT42" s="85">
        <v>1591530.1578557692</v>
      </c>
      <c r="BU42" s="89">
        <v>9.4113238750134176</v>
      </c>
      <c r="BV42" s="87">
        <f>+'All Plans Q1'!BV42+'All Plans Q2'!BV42</f>
        <v>4093370.2309013288</v>
      </c>
      <c r="BW42" s="85">
        <f t="shared" si="76"/>
        <v>9.2716747549249572</v>
      </c>
      <c r="BX42" s="85">
        <f>+'All Plans Q1'!BX42+'All Plans Q2'!BX42</f>
        <v>3319319.4398336043</v>
      </c>
      <c r="BY42" s="85">
        <f t="shared" si="77"/>
        <v>14.917753248573554</v>
      </c>
      <c r="BZ42" s="85">
        <f t="shared" si="78"/>
        <v>7412689.6707349326</v>
      </c>
      <c r="CA42" s="89">
        <f t="shared" si="79"/>
        <v>11.163689263155019</v>
      </c>
      <c r="CB42" s="178">
        <f t="shared" si="80"/>
        <v>5208302.8767283624</v>
      </c>
      <c r="CC42" s="179">
        <f t="shared" si="81"/>
        <v>3795916.9518623394</v>
      </c>
      <c r="CD42" s="180">
        <f t="shared" si="82"/>
        <v>9004219.8285907023</v>
      </c>
      <c r="CE42" s="82"/>
      <c r="CF42" s="84">
        <v>5706928.3155918224</v>
      </c>
      <c r="CG42" s="88">
        <v>22.842149500851828</v>
      </c>
      <c r="CH42" s="85">
        <v>2104753.5328268367</v>
      </c>
      <c r="CI42" s="88">
        <v>60.514462862678954</v>
      </c>
      <c r="CJ42" s="85">
        <v>7811681.8484186586</v>
      </c>
      <c r="CK42" s="89">
        <v>27.445715379356759</v>
      </c>
      <c r="CL42" s="87">
        <f>+'All Plans Q1'!CL42+'All Plans Q2'!CL42</f>
        <v>15443063.684126846</v>
      </c>
      <c r="CM42" s="85">
        <f t="shared" si="83"/>
        <v>16.498611874642741</v>
      </c>
      <c r="CN42" s="85">
        <f>+'All Plans Q1'!CN42+'All Plans Q2'!CN42</f>
        <v>9000702.8401574567</v>
      </c>
      <c r="CO42" s="85">
        <f t="shared" si="84"/>
        <v>28.596991323579736</v>
      </c>
      <c r="CP42" s="85">
        <f t="shared" si="85"/>
        <v>24443766.524284303</v>
      </c>
      <c r="CQ42" s="89">
        <f t="shared" si="86"/>
        <v>19.543052871070348</v>
      </c>
      <c r="CR42" s="178">
        <f t="shared" si="87"/>
        <v>21149991.99971867</v>
      </c>
      <c r="CS42" s="179">
        <f t="shared" si="88"/>
        <v>11105456.372984294</v>
      </c>
      <c r="CT42" s="180">
        <f t="shared" si="89"/>
        <v>32255448.372702964</v>
      </c>
      <c r="CU42" s="82"/>
      <c r="CV42" s="87">
        <f t="shared" si="90"/>
        <v>18028727.508628115</v>
      </c>
      <c r="CW42" s="88">
        <f t="shared" si="104"/>
        <v>13.830940308435716</v>
      </c>
      <c r="CX42" s="88">
        <f t="shared" si="91"/>
        <v>6962214.379555257</v>
      </c>
      <c r="CY42" s="88">
        <f t="shared" si="92"/>
        <v>38.413065003118732</v>
      </c>
      <c r="CZ42" s="85">
        <f t="shared" si="93"/>
        <v>24990941.88818337</v>
      </c>
      <c r="DA42" s="89">
        <f t="shared" si="105"/>
        <v>16.831716715294309</v>
      </c>
      <c r="DB42" s="87">
        <f t="shared" si="94"/>
        <v>47678568.2741699</v>
      </c>
      <c r="DC42" s="88">
        <f t="shared" si="95"/>
        <v>10.075066203956885</v>
      </c>
      <c r="DD42" s="85">
        <f t="shared" si="96"/>
        <v>37631536.619806886</v>
      </c>
      <c r="DE42" s="88">
        <f t="shared" si="97"/>
        <v>19.024447474248475</v>
      </c>
      <c r="DF42" s="85">
        <f t="shared" si="98"/>
        <v>85310104.893976778</v>
      </c>
      <c r="DG42" s="89">
        <f t="shared" si="99"/>
        <v>12.713127154806353</v>
      </c>
      <c r="DH42" s="226"/>
      <c r="DI42" s="239" t="s">
        <v>105</v>
      </c>
      <c r="DJ42" s="87">
        <f t="shared" si="100"/>
        <v>24990941.88818337</v>
      </c>
      <c r="DK42" s="85">
        <f t="shared" si="101"/>
        <v>85310104.893976778</v>
      </c>
      <c r="DL42" s="86">
        <f t="shared" si="102"/>
        <v>110301046.78216015</v>
      </c>
      <c r="DM42"/>
    </row>
    <row r="43" spans="1:117" s="101" customFormat="1" ht="15.6">
      <c r="A43" s="74">
        <v>31</v>
      </c>
      <c r="B43" s="74" t="s">
        <v>106</v>
      </c>
      <c r="C43" s="83"/>
      <c r="D43" s="84">
        <v>662.81999999999994</v>
      </c>
      <c r="E43" s="88">
        <v>3.375294081701243E-3</v>
      </c>
      <c r="F43" s="85">
        <v>1356.9</v>
      </c>
      <c r="G43" s="88">
        <v>4.8535250563365169E-2</v>
      </c>
      <c r="H43" s="85">
        <v>2019.72</v>
      </c>
      <c r="I43" s="89">
        <v>9.003303154713347E-3</v>
      </c>
      <c r="J43" s="87">
        <f>+'All Plans Q1'!J43+'All Plans Q2'!J43</f>
        <v>25006.1</v>
      </c>
      <c r="K43" s="85">
        <f t="shared" si="49"/>
        <v>5.21933605368343E-2</v>
      </c>
      <c r="L43" s="85">
        <f>+'All Plans Q1'!L43+'All Plans Q2'!L43</f>
        <v>7145.15</v>
      </c>
      <c r="M43" s="85">
        <f t="shared" si="50"/>
        <v>1.8750820085131396E-2</v>
      </c>
      <c r="N43" s="85">
        <f t="shared" si="51"/>
        <v>32151.25</v>
      </c>
      <c r="O43" s="89">
        <f t="shared" si="52"/>
        <v>3.7378089966669109E-2</v>
      </c>
      <c r="P43" s="178">
        <f t="shared" si="53"/>
        <v>25668.92</v>
      </c>
      <c r="Q43" s="179">
        <f t="shared" si="54"/>
        <v>8502.0499999999993</v>
      </c>
      <c r="R43" s="180">
        <f t="shared" si="55"/>
        <v>34170.97</v>
      </c>
      <c r="S43" s="80"/>
      <c r="T43" s="84">
        <v>45086.445673407296</v>
      </c>
      <c r="U43" s="88">
        <v>0.12228391326733792</v>
      </c>
      <c r="V43" s="85">
        <v>51454.71915402064</v>
      </c>
      <c r="W43" s="88">
        <v>1.025219055052315</v>
      </c>
      <c r="X43" s="85">
        <v>96541.164827427943</v>
      </c>
      <c r="Y43" s="89">
        <v>0.23046791255843496</v>
      </c>
      <c r="Z43" s="87">
        <f>+'All Plans Q1'!Z43+'All Plans Q2'!Z43</f>
        <v>1359875.0543064368</v>
      </c>
      <c r="AA43" s="88">
        <f t="shared" si="56"/>
        <v>0.8298630809462022</v>
      </c>
      <c r="AB43" s="85">
        <f>+'All Plans Q1'!AB43+'All Plans Q2'!AB43</f>
        <v>666364.36247947661</v>
      </c>
      <c r="AC43" s="88">
        <f t="shared" si="57"/>
        <v>1.3594084757031022</v>
      </c>
      <c r="AD43" s="85">
        <f t="shared" si="103"/>
        <v>2026239.4167859135</v>
      </c>
      <c r="AE43" s="89">
        <f t="shared" si="58"/>
        <v>0.95179507576394773</v>
      </c>
      <c r="AF43" s="178">
        <f t="shared" si="59"/>
        <v>1404961.4999798441</v>
      </c>
      <c r="AG43" s="179">
        <f t="shared" si="60"/>
        <v>717819.08163349726</v>
      </c>
      <c r="AH43" s="180">
        <f t="shared" si="61"/>
        <v>2122780.5816133413</v>
      </c>
      <c r="AI43" s="82"/>
      <c r="AJ43" s="84">
        <v>44735.059153503447</v>
      </c>
      <c r="AK43" s="88">
        <v>0.36526764610281082</v>
      </c>
      <c r="AL43" s="85">
        <v>3907.9161225564121</v>
      </c>
      <c r="AM43" s="88">
        <v>0.21071476989951538</v>
      </c>
      <c r="AN43" s="85">
        <v>48642.975276059857</v>
      </c>
      <c r="AO43" s="89">
        <v>0.34494160515721295</v>
      </c>
      <c r="AP43" s="87">
        <f>+'All Plans Q1'!AP43+'All Plans Q2'!AP43</f>
        <v>471683.57011339441</v>
      </c>
      <c r="AQ43" s="85">
        <f t="shared" si="62"/>
        <v>2.1388441138401428</v>
      </c>
      <c r="AR43" s="85">
        <f>+'All Plans Q1'!AR43+'All Plans Q2'!AR43</f>
        <v>84909.238913619934</v>
      </c>
      <c r="AS43" s="85">
        <f t="shared" si="63"/>
        <v>0.43462070245091183</v>
      </c>
      <c r="AT43" s="85">
        <f t="shared" si="64"/>
        <v>556592.8090270143</v>
      </c>
      <c r="AU43" s="89">
        <f t="shared" si="65"/>
        <v>1.3382980577524533</v>
      </c>
      <c r="AV43" s="178">
        <f t="shared" si="66"/>
        <v>516418.62926689786</v>
      </c>
      <c r="AW43" s="179">
        <f t="shared" si="67"/>
        <v>88817.155036176351</v>
      </c>
      <c r="AX43" s="180">
        <f t="shared" si="68"/>
        <v>605235.78430307424</v>
      </c>
      <c r="AY43" s="82"/>
      <c r="AZ43" s="84">
        <v>93598.383111039409</v>
      </c>
      <c r="BA43" s="88">
        <v>0.43283289915669843</v>
      </c>
      <c r="BB43" s="85">
        <v>24983.132983511205</v>
      </c>
      <c r="BC43" s="88">
        <v>0.81818021888034076</v>
      </c>
      <c r="BD43" s="85">
        <v>118581.51609455061</v>
      </c>
      <c r="BE43" s="89">
        <v>0.4805131517197459</v>
      </c>
      <c r="BF43" s="87">
        <f>+'All Plans Q1'!BF43+'All Plans Q2'!BF43</f>
        <v>1720439.7308726911</v>
      </c>
      <c r="BG43" s="85">
        <f t="shared" si="69"/>
        <v>1.6924999418329134</v>
      </c>
      <c r="BH43" s="85">
        <f>+'All Plans Q1'!BH43+'All Plans Q2'!BH43</f>
        <v>553185.49747826683</v>
      </c>
      <c r="BI43" s="85">
        <f t="shared" si="70"/>
        <v>1.4783071642542445</v>
      </c>
      <c r="BJ43" s="85">
        <f t="shared" si="71"/>
        <v>2273625.2283509579</v>
      </c>
      <c r="BK43" s="89">
        <f t="shared" si="72"/>
        <v>1.6348665274219341</v>
      </c>
      <c r="BL43" s="178">
        <f t="shared" si="73"/>
        <v>1814038.1139837306</v>
      </c>
      <c r="BM43" s="179">
        <f t="shared" si="74"/>
        <v>578168.63046177803</v>
      </c>
      <c r="BN43" s="180">
        <f t="shared" si="75"/>
        <v>2392206.7444455083</v>
      </c>
      <c r="BO43" s="82"/>
      <c r="BP43" s="84">
        <v>73834.83827564567</v>
      </c>
      <c r="BQ43" s="88">
        <v>0.49265922650060501</v>
      </c>
      <c r="BR43" s="85">
        <v>10197.982959076411</v>
      </c>
      <c r="BS43" s="88">
        <v>0.53009579785198102</v>
      </c>
      <c r="BT43" s="85">
        <v>84032.821234722083</v>
      </c>
      <c r="BU43" s="89">
        <v>0.49691807149704381</v>
      </c>
      <c r="BV43" s="87">
        <f>+'All Plans Q1'!BV43+'All Plans Q2'!BV43</f>
        <v>828867.42573517398</v>
      </c>
      <c r="BW43" s="85">
        <f t="shared" si="76"/>
        <v>1.8774234317613321</v>
      </c>
      <c r="BX43" s="85">
        <f>+'All Plans Q1'!BX43+'All Plans Q2'!BX43</f>
        <v>272810.94687066652</v>
      </c>
      <c r="BY43" s="85">
        <f t="shared" si="77"/>
        <v>1.2260725316423073</v>
      </c>
      <c r="BZ43" s="85">
        <f t="shared" si="78"/>
        <v>1101678.3726058404</v>
      </c>
      <c r="CA43" s="89">
        <f t="shared" si="79"/>
        <v>1.6591541756112056</v>
      </c>
      <c r="CB43" s="178">
        <f t="shared" si="80"/>
        <v>902702.26401081961</v>
      </c>
      <c r="CC43" s="179">
        <f t="shared" si="81"/>
        <v>283008.92982974293</v>
      </c>
      <c r="CD43" s="180">
        <f t="shared" si="82"/>
        <v>1185711.1938405626</v>
      </c>
      <c r="CE43" s="82"/>
      <c r="CF43" s="84">
        <v>34297.981744752586</v>
      </c>
      <c r="CG43" s="88">
        <v>0.13727868710926339</v>
      </c>
      <c r="CH43" s="85">
        <v>6701.2794036720607</v>
      </c>
      <c r="CI43" s="88">
        <v>0.19267069387516347</v>
      </c>
      <c r="CJ43" s="85">
        <v>40999.261148424644</v>
      </c>
      <c r="CK43" s="89">
        <v>0.14404760384236215</v>
      </c>
      <c r="CL43" s="87">
        <f>+'All Plans Q1'!CL43+'All Plans Q2'!CL43</f>
        <v>831240.82093568356</v>
      </c>
      <c r="CM43" s="85">
        <f t="shared" si="83"/>
        <v>0.88805692701206118</v>
      </c>
      <c r="CN43" s="85">
        <f>+'All Plans Q1'!CN43+'All Plans Q2'!CN43</f>
        <v>215800.37528544437</v>
      </c>
      <c r="CO43" s="85">
        <f t="shared" si="84"/>
        <v>0.68563995159684055</v>
      </c>
      <c r="CP43" s="85">
        <f t="shared" si="85"/>
        <v>1047041.1962211279</v>
      </c>
      <c r="CQ43" s="89">
        <f t="shared" si="86"/>
        <v>0.83712063914574508</v>
      </c>
      <c r="CR43" s="178">
        <f t="shared" si="87"/>
        <v>865538.80268043617</v>
      </c>
      <c r="CS43" s="179">
        <f t="shared" si="88"/>
        <v>222501.65468911643</v>
      </c>
      <c r="CT43" s="180">
        <f t="shared" si="89"/>
        <v>1088040.4573695527</v>
      </c>
      <c r="CU43" s="82"/>
      <c r="CV43" s="87">
        <f t="shared" si="90"/>
        <v>292215.52795834839</v>
      </c>
      <c r="CW43" s="88">
        <f t="shared" si="104"/>
        <v>0.22417641635859906</v>
      </c>
      <c r="CX43" s="88">
        <f t="shared" si="91"/>
        <v>98601.93062283672</v>
      </c>
      <c r="CY43" s="88">
        <f t="shared" si="92"/>
        <v>0.54402265772947667</v>
      </c>
      <c r="CZ43" s="85">
        <f t="shared" si="93"/>
        <v>390817.45858118508</v>
      </c>
      <c r="DA43" s="89">
        <f t="shared" si="105"/>
        <v>0.26322052124574596</v>
      </c>
      <c r="DB43" s="87">
        <f t="shared" si="94"/>
        <v>5237112.70196338</v>
      </c>
      <c r="DC43" s="88">
        <f t="shared" si="95"/>
        <v>1.1066661416183898</v>
      </c>
      <c r="DD43" s="85">
        <f t="shared" si="96"/>
        <v>1800215.571027474</v>
      </c>
      <c r="DE43" s="88">
        <f t="shared" si="97"/>
        <v>0.91009056896471097</v>
      </c>
      <c r="DF43" s="85">
        <f t="shared" si="98"/>
        <v>7037328.2729908545</v>
      </c>
      <c r="DG43" s="89">
        <f t="shared" si="99"/>
        <v>1.0487204215237484</v>
      </c>
      <c r="DH43" s="226"/>
      <c r="DI43" s="239" t="s">
        <v>106</v>
      </c>
      <c r="DJ43" s="87">
        <f t="shared" si="100"/>
        <v>390817.45858118508</v>
      </c>
      <c r="DK43" s="85">
        <f t="shared" si="101"/>
        <v>7037328.2729908545</v>
      </c>
      <c r="DL43" s="86">
        <f t="shared" si="102"/>
        <v>7428145.7315720394</v>
      </c>
      <c r="DM43"/>
    </row>
    <row r="44" spans="1:117" s="101" customFormat="1" ht="15.6">
      <c r="A44" s="74">
        <v>32</v>
      </c>
      <c r="B44" s="74" t="s">
        <v>107</v>
      </c>
      <c r="C44" s="83"/>
      <c r="D44" s="84">
        <v>22055638.940000001</v>
      </c>
      <c r="E44" s="88">
        <v>112.31445578335219</v>
      </c>
      <c r="F44" s="85">
        <v>5955731.3300000001</v>
      </c>
      <c r="G44" s="88">
        <v>213.03184640698214</v>
      </c>
      <c r="H44" s="85">
        <v>28011370.270000003</v>
      </c>
      <c r="I44" s="89">
        <v>124.86624795503074</v>
      </c>
      <c r="J44" s="87">
        <f>+'All Plans Q1'!J44+'All Plans Q2'!J44</f>
        <v>10353231.02</v>
      </c>
      <c r="K44" s="85">
        <f t="shared" si="49"/>
        <v>21.609524050051657</v>
      </c>
      <c r="L44" s="85">
        <f>+'All Plans Q1'!L44+'All Plans Q2'!L44</f>
        <v>25549556.560000002</v>
      </c>
      <c r="M44" s="85">
        <f t="shared" si="50"/>
        <v>67.048996635682769</v>
      </c>
      <c r="N44" s="85">
        <f t="shared" si="51"/>
        <v>35902787.579999998</v>
      </c>
      <c r="O44" s="89">
        <f t="shared" si="52"/>
        <v>41.739516324231566</v>
      </c>
      <c r="P44" s="178">
        <f t="shared" si="53"/>
        <v>32408869.960000001</v>
      </c>
      <c r="Q44" s="179">
        <f t="shared" si="54"/>
        <v>31505287.890000001</v>
      </c>
      <c r="R44" s="180">
        <f t="shared" si="55"/>
        <v>63914157.850000001</v>
      </c>
      <c r="S44" s="80"/>
      <c r="T44" s="84">
        <v>24853114.515101388</v>
      </c>
      <c r="U44" s="88">
        <v>67.406868170590926</v>
      </c>
      <c r="V44" s="85">
        <v>8666185.5268689096</v>
      </c>
      <c r="W44" s="88">
        <v>172.67101410406482</v>
      </c>
      <c r="X44" s="85">
        <v>33519300.041970298</v>
      </c>
      <c r="Y44" s="89">
        <v>80.018954866577303</v>
      </c>
      <c r="Z44" s="87">
        <f>+'All Plans Q1'!Z44+'All Plans Q2'!Z44</f>
        <v>17429357.72835331</v>
      </c>
      <c r="AA44" s="88">
        <f t="shared" si="56"/>
        <v>10.636256954313861</v>
      </c>
      <c r="AB44" s="85">
        <f>+'All Plans Q1'!AB44+'All Plans Q2'!AB44</f>
        <v>27592188.390261162</v>
      </c>
      <c r="AC44" s="88">
        <f t="shared" si="57"/>
        <v>56.289106790390527</v>
      </c>
      <c r="AD44" s="85">
        <f t="shared" si="103"/>
        <v>45021546.118614472</v>
      </c>
      <c r="AE44" s="89">
        <f t="shared" si="58"/>
        <v>21.148184930164287</v>
      </c>
      <c r="AF44" s="178">
        <f t="shared" si="59"/>
        <v>42282472.243454695</v>
      </c>
      <c r="AG44" s="179">
        <f t="shared" si="60"/>
        <v>36258373.917130068</v>
      </c>
      <c r="AH44" s="180">
        <f t="shared" si="61"/>
        <v>78540846.160584763</v>
      </c>
      <c r="AI44" s="82"/>
      <c r="AJ44" s="84">
        <v>4601219.6275723753</v>
      </c>
      <c r="AK44" s="88">
        <v>37.569563880498201</v>
      </c>
      <c r="AL44" s="85">
        <v>2537070.6908962992</v>
      </c>
      <c r="AM44" s="88">
        <v>136.79880787750994</v>
      </c>
      <c r="AN44" s="85">
        <v>7138290.318468675</v>
      </c>
      <c r="AO44" s="89">
        <v>50.61971038072214</v>
      </c>
      <c r="AP44" s="87">
        <f>+'All Plans Q1'!AP44+'All Plans Q2'!AP44</f>
        <v>3196754.5354635185</v>
      </c>
      <c r="AQ44" s="85">
        <f t="shared" si="62"/>
        <v>14.495649318300829</v>
      </c>
      <c r="AR44" s="85">
        <f>+'All Plans Q1'!AR44+'All Plans Q2'!AR44</f>
        <v>10607178.696387038</v>
      </c>
      <c r="AS44" s="85">
        <f t="shared" si="63"/>
        <v>54.294438567940041</v>
      </c>
      <c r="AT44" s="85">
        <f t="shared" si="64"/>
        <v>13803933.231850557</v>
      </c>
      <c r="AU44" s="89">
        <f t="shared" si="65"/>
        <v>33.190829514711744</v>
      </c>
      <c r="AV44" s="178">
        <f t="shared" si="66"/>
        <v>7797974.1630358938</v>
      </c>
      <c r="AW44" s="179">
        <f t="shared" si="67"/>
        <v>13144249.387283336</v>
      </c>
      <c r="AX44" s="180">
        <f t="shared" si="68"/>
        <v>20942223.550319232</v>
      </c>
      <c r="AY44" s="82"/>
      <c r="AZ44" s="84">
        <v>21018814.199204307</v>
      </c>
      <c r="BA44" s="88">
        <v>97.198626560511215</v>
      </c>
      <c r="BB44" s="85">
        <v>4867685.3701689411</v>
      </c>
      <c r="BC44" s="88">
        <v>159.4133083402306</v>
      </c>
      <c r="BD44" s="85">
        <v>25886499.56937325</v>
      </c>
      <c r="BE44" s="89">
        <v>104.89664751084261</v>
      </c>
      <c r="BF44" s="87">
        <f>+'All Plans Q1'!BF44+'All Plans Q2'!BF44</f>
        <v>23777327.29196649</v>
      </c>
      <c r="BG44" s="85">
        <f t="shared" si="69"/>
        <v>23.391185600080362</v>
      </c>
      <c r="BH44" s="85">
        <f>+'All Plans Q1'!BH44+'All Plans Q2'!BH44</f>
        <v>22518096.018354326</v>
      </c>
      <c r="BI44" s="85">
        <f t="shared" si="70"/>
        <v>60.17631123926202</v>
      </c>
      <c r="BJ44" s="85">
        <f t="shared" si="71"/>
        <v>46295423.310320817</v>
      </c>
      <c r="BK44" s="89">
        <f t="shared" si="72"/>
        <v>33.289056172976984</v>
      </c>
      <c r="BL44" s="178">
        <f t="shared" si="73"/>
        <v>44796141.491170794</v>
      </c>
      <c r="BM44" s="179">
        <f t="shared" si="74"/>
        <v>27385781.388523266</v>
      </c>
      <c r="BN44" s="180">
        <f t="shared" si="75"/>
        <v>72181922.879694059</v>
      </c>
      <c r="BO44" s="82"/>
      <c r="BP44" s="84">
        <v>7516092.7838677755</v>
      </c>
      <c r="BQ44" s="88">
        <v>50.15074920843248</v>
      </c>
      <c r="BR44" s="85">
        <v>3340284.5047836369</v>
      </c>
      <c r="BS44" s="88">
        <v>173.62950955315713</v>
      </c>
      <c r="BT44" s="85">
        <v>10856377.288651412</v>
      </c>
      <c r="BU44" s="89">
        <v>64.197892995313126</v>
      </c>
      <c r="BV44" s="87">
        <f>+'All Plans Q1'!BV44+'All Plans Q2'!BV44</f>
        <v>7286289.0943514556</v>
      </c>
      <c r="BW44" s="85">
        <f t="shared" si="76"/>
        <v>16.503785106754947</v>
      </c>
      <c r="BX44" s="85">
        <f>+'All Plans Q1'!BX44+'All Plans Q2'!BX44</f>
        <v>14264443.097370625</v>
      </c>
      <c r="BY44" s="85">
        <f t="shared" si="77"/>
        <v>64.107551626775773</v>
      </c>
      <c r="BZ44" s="85">
        <f t="shared" si="78"/>
        <v>21550732.19172208</v>
      </c>
      <c r="CA44" s="89">
        <f t="shared" si="79"/>
        <v>32.455921975485062</v>
      </c>
      <c r="CB44" s="178">
        <f t="shared" si="80"/>
        <v>14802381.878219232</v>
      </c>
      <c r="CC44" s="179">
        <f t="shared" si="81"/>
        <v>17604727.602154262</v>
      </c>
      <c r="CD44" s="180">
        <f t="shared" si="82"/>
        <v>32407109.480373494</v>
      </c>
      <c r="CE44" s="82"/>
      <c r="CF44" s="84">
        <v>9764416.7322162371</v>
      </c>
      <c r="CG44" s="88">
        <v>39.082366984799343</v>
      </c>
      <c r="CH44" s="85">
        <v>2379530.9955255035</v>
      </c>
      <c r="CI44" s="88">
        <v>68.414680300322118</v>
      </c>
      <c r="CJ44" s="85">
        <v>12143947.727741741</v>
      </c>
      <c r="CK44" s="89">
        <v>42.666782824092714</v>
      </c>
      <c r="CL44" s="87">
        <f>+'All Plans Q1'!CL44+'All Plans Q2'!CL44</f>
        <v>11594696.889997115</v>
      </c>
      <c r="CM44" s="85">
        <f t="shared" si="83"/>
        <v>12.387205525080731</v>
      </c>
      <c r="CN44" s="85">
        <f>+'All Plans Q1'!CN44+'All Plans Q2'!CN44</f>
        <v>9204568.1486510187</v>
      </c>
      <c r="CO44" s="85">
        <f t="shared" si="84"/>
        <v>29.244711236313496</v>
      </c>
      <c r="CP44" s="85">
        <f t="shared" si="85"/>
        <v>20799265.038648136</v>
      </c>
      <c r="CQ44" s="89">
        <f t="shared" si="86"/>
        <v>16.629234939135756</v>
      </c>
      <c r="CR44" s="178">
        <f t="shared" si="87"/>
        <v>21359113.622213352</v>
      </c>
      <c r="CS44" s="179">
        <f t="shared" si="88"/>
        <v>11584099.144176522</v>
      </c>
      <c r="CT44" s="180">
        <f t="shared" si="89"/>
        <v>32943212.766389877</v>
      </c>
      <c r="CU44" s="82"/>
      <c r="CV44" s="87">
        <f t="shared" si="90"/>
        <v>89809296.797962084</v>
      </c>
      <c r="CW44" s="88">
        <f t="shared" si="104"/>
        <v>68.89820829344383</v>
      </c>
      <c r="CX44" s="88">
        <f t="shared" si="91"/>
        <v>27746488.418243289</v>
      </c>
      <c r="CY44" s="88">
        <f t="shared" si="92"/>
        <v>153.08745251339775</v>
      </c>
      <c r="CZ44" s="85">
        <f t="shared" si="93"/>
        <v>117555785.21620537</v>
      </c>
      <c r="DA44" s="89">
        <f t="shared" si="105"/>
        <v>79.175314154075039</v>
      </c>
      <c r="DB44" s="87">
        <f t="shared" si="94"/>
        <v>73637656.560131893</v>
      </c>
      <c r="DC44" s="88">
        <f t="shared" si="95"/>
        <v>15.560539919767246</v>
      </c>
      <c r="DD44" s="85">
        <f t="shared" si="96"/>
        <v>109736030.91102417</v>
      </c>
      <c r="DE44" s="88">
        <f t="shared" si="97"/>
        <v>55.47653759640707</v>
      </c>
      <c r="DF44" s="85">
        <f t="shared" si="98"/>
        <v>183373687.47115606</v>
      </c>
      <c r="DG44" s="89">
        <f t="shared" si="99"/>
        <v>27.326809743860988</v>
      </c>
      <c r="DH44" s="226"/>
      <c r="DI44" s="239" t="s">
        <v>107</v>
      </c>
      <c r="DJ44" s="87">
        <f t="shared" si="100"/>
        <v>117555785.21620537</v>
      </c>
      <c r="DK44" s="85">
        <f t="shared" si="101"/>
        <v>183373687.47115606</v>
      </c>
      <c r="DL44" s="86">
        <f t="shared" si="102"/>
        <v>300929472.68736142</v>
      </c>
      <c r="DM44"/>
    </row>
    <row r="45" spans="1:117" s="101" customFormat="1" ht="15.6">
      <c r="A45" s="74">
        <v>33</v>
      </c>
      <c r="B45" s="74" t="s">
        <v>108</v>
      </c>
      <c r="C45" s="83"/>
      <c r="D45" s="84">
        <v>815854.36</v>
      </c>
      <c r="E45" s="88">
        <v>4.1545946000998093</v>
      </c>
      <c r="F45" s="85">
        <v>268416.51</v>
      </c>
      <c r="G45" s="88">
        <v>9.6010483957506167</v>
      </c>
      <c r="H45" s="85">
        <v>1084270.8700000001</v>
      </c>
      <c r="I45" s="89">
        <v>4.8333528134765151</v>
      </c>
      <c r="J45" s="87">
        <f>+'All Plans Q1'!J45+'All Plans Q2'!J45</f>
        <v>277519.58</v>
      </c>
      <c r="K45" s="85">
        <f t="shared" si="49"/>
        <v>0.57924584381294286</v>
      </c>
      <c r="L45" s="85">
        <f>+'All Plans Q1'!L45+'All Plans Q2'!L45</f>
        <v>336278.86</v>
      </c>
      <c r="M45" s="85">
        <f t="shared" si="50"/>
        <v>0.88248733788557121</v>
      </c>
      <c r="N45" s="85">
        <f t="shared" si="51"/>
        <v>613798.43999999994</v>
      </c>
      <c r="O45" s="89">
        <f t="shared" si="52"/>
        <v>0.71358386724376655</v>
      </c>
      <c r="P45" s="178">
        <f t="shared" si="53"/>
        <v>1093373.94</v>
      </c>
      <c r="Q45" s="179">
        <f t="shared" si="54"/>
        <v>604695.37</v>
      </c>
      <c r="R45" s="180">
        <f t="shared" si="55"/>
        <v>1698069.31</v>
      </c>
      <c r="S45" s="80"/>
      <c r="T45" s="84">
        <v>766540.64735918585</v>
      </c>
      <c r="U45" s="88">
        <v>2.0790192847879889</v>
      </c>
      <c r="V45" s="85">
        <v>222153.36357357877</v>
      </c>
      <c r="W45" s="88">
        <v>4.4263357224407489</v>
      </c>
      <c r="X45" s="85">
        <v>988694.01093276462</v>
      </c>
      <c r="Y45" s="89">
        <v>2.3602599498982189</v>
      </c>
      <c r="Z45" s="87">
        <f>+'All Plans Q1'!Z45+'All Plans Q2'!Z45</f>
        <v>671423.60538121173</v>
      </c>
      <c r="AA45" s="88">
        <f t="shared" si="56"/>
        <v>0.40973592391239005</v>
      </c>
      <c r="AB45" s="85">
        <f>+'All Plans Q1'!AB45+'All Plans Q2'!AB45</f>
        <v>322818.45279220521</v>
      </c>
      <c r="AC45" s="88">
        <f t="shared" si="57"/>
        <v>0.65856184026138032</v>
      </c>
      <c r="AD45" s="85">
        <f t="shared" si="103"/>
        <v>994242.05817341688</v>
      </c>
      <c r="AE45" s="89">
        <f t="shared" si="58"/>
        <v>0.4670300494834641</v>
      </c>
      <c r="AF45" s="178">
        <f t="shared" si="59"/>
        <v>1437964.2527403976</v>
      </c>
      <c r="AG45" s="179">
        <f t="shared" si="60"/>
        <v>544971.81636578403</v>
      </c>
      <c r="AH45" s="180">
        <f t="shared" si="61"/>
        <v>1982936.0691061816</v>
      </c>
      <c r="AI45" s="82"/>
      <c r="AJ45" s="84">
        <v>91109.965290781882</v>
      </c>
      <c r="AK45" s="88">
        <v>0.74392485866795577</v>
      </c>
      <c r="AL45" s="85">
        <v>46560.470828217025</v>
      </c>
      <c r="AM45" s="88">
        <v>2.5105397836847314</v>
      </c>
      <c r="AN45" s="85">
        <v>137670.43611899891</v>
      </c>
      <c r="AO45" s="89">
        <v>0.97626144264561199</v>
      </c>
      <c r="AP45" s="87">
        <f>+'All Plans Q1'!AP45+'All Plans Q2'!AP45</f>
        <v>87268.692490525937</v>
      </c>
      <c r="AQ45" s="85">
        <f t="shared" si="62"/>
        <v>0.39571895457587081</v>
      </c>
      <c r="AR45" s="85">
        <f>+'All Plans Q1'!AR45+'All Plans Q2'!AR45</f>
        <v>119233.82604059605</v>
      </c>
      <c r="AS45" s="85">
        <f t="shared" si="63"/>
        <v>0.61031626113611537</v>
      </c>
      <c r="AT45" s="85">
        <f t="shared" si="64"/>
        <v>206502.51853112198</v>
      </c>
      <c r="AU45" s="89">
        <f t="shared" si="65"/>
        <v>0.49652441603459035</v>
      </c>
      <c r="AV45" s="178">
        <f t="shared" si="66"/>
        <v>178378.65778130782</v>
      </c>
      <c r="AW45" s="179">
        <f t="shared" si="67"/>
        <v>165794.29686881308</v>
      </c>
      <c r="AX45" s="180">
        <f t="shared" si="68"/>
        <v>344172.95465012093</v>
      </c>
      <c r="AY45" s="82"/>
      <c r="AZ45" s="84">
        <v>893063.89418384305</v>
      </c>
      <c r="BA45" s="88">
        <v>4.1298516235391318</v>
      </c>
      <c r="BB45" s="85">
        <v>751848.4646327534</v>
      </c>
      <c r="BC45" s="88">
        <v>24.622513988300422</v>
      </c>
      <c r="BD45" s="85">
        <v>1644912.3588165964</v>
      </c>
      <c r="BE45" s="89">
        <v>6.6654740795142109</v>
      </c>
      <c r="BF45" s="87">
        <f>+'All Plans Q1'!BF45+'All Plans Q2'!BF45</f>
        <v>1525745.4471208297</v>
      </c>
      <c r="BG45" s="85">
        <f t="shared" si="69"/>
        <v>1.500967476026583</v>
      </c>
      <c r="BH45" s="85">
        <f>+'All Plans Q1'!BH45+'All Plans Q2'!BH45</f>
        <v>2360586.7943337429</v>
      </c>
      <c r="BI45" s="85">
        <f t="shared" si="70"/>
        <v>6.3083222279243376</v>
      </c>
      <c r="BJ45" s="85">
        <f t="shared" si="71"/>
        <v>3886332.2414545724</v>
      </c>
      <c r="BK45" s="89">
        <f t="shared" si="72"/>
        <v>2.7944950719090049</v>
      </c>
      <c r="BL45" s="178">
        <f t="shared" si="73"/>
        <v>2418809.3413046729</v>
      </c>
      <c r="BM45" s="179">
        <f t="shared" si="74"/>
        <v>3112435.2589664962</v>
      </c>
      <c r="BN45" s="180">
        <f t="shared" si="75"/>
        <v>5531244.6002711691</v>
      </c>
      <c r="BO45" s="82"/>
      <c r="BP45" s="84">
        <v>179678.5803096219</v>
      </c>
      <c r="BQ45" s="88">
        <v>1.1988962454768926</v>
      </c>
      <c r="BR45" s="85">
        <v>227265.76679821723</v>
      </c>
      <c r="BS45" s="88">
        <v>11.813378043362992</v>
      </c>
      <c r="BT45" s="85">
        <v>406944.34710783913</v>
      </c>
      <c r="BU45" s="89">
        <v>2.4064168880705772</v>
      </c>
      <c r="BV45" s="87">
        <f>+'All Plans Q1'!BV45+'All Plans Q2'!BV45</f>
        <v>260816.75814074703</v>
      </c>
      <c r="BW45" s="85">
        <f t="shared" si="76"/>
        <v>0.59076213870409211</v>
      </c>
      <c r="BX45" s="85">
        <f>+'All Plans Q1'!BX45+'All Plans Q2'!BX45</f>
        <v>445732.82527133834</v>
      </c>
      <c r="BY45" s="85">
        <f t="shared" si="77"/>
        <v>2.0032215707809984</v>
      </c>
      <c r="BZ45" s="85">
        <f t="shared" si="78"/>
        <v>706549.58341208543</v>
      </c>
      <c r="CA45" s="89">
        <f t="shared" si="79"/>
        <v>1.0640806979097672</v>
      </c>
      <c r="CB45" s="178">
        <f t="shared" si="80"/>
        <v>440495.33845036896</v>
      </c>
      <c r="CC45" s="179">
        <f t="shared" si="81"/>
        <v>672998.59206955554</v>
      </c>
      <c r="CD45" s="180">
        <f t="shared" si="82"/>
        <v>1113493.9305199245</v>
      </c>
      <c r="CE45" s="82"/>
      <c r="CF45" s="84">
        <v>20718.391997375475</v>
      </c>
      <c r="CG45" s="88">
        <v>8.2925977207096782E-2</v>
      </c>
      <c r="CH45" s="85">
        <v>28852.462636325778</v>
      </c>
      <c r="CI45" s="88">
        <v>0.82954666732772997</v>
      </c>
      <c r="CJ45" s="85">
        <v>49570.854633701252</v>
      </c>
      <c r="CK45" s="89">
        <v>0.17416320758934187</v>
      </c>
      <c r="CL45" s="87">
        <f>+'All Plans Q1'!CL45+'All Plans Q2'!CL45</f>
        <v>37840.496645008985</v>
      </c>
      <c r="CM45" s="85">
        <f t="shared" si="83"/>
        <v>4.0426930825353445E-2</v>
      </c>
      <c r="CN45" s="85">
        <f>+'All Plans Q1'!CN45+'All Plans Q2'!CN45</f>
        <v>31445.537300014897</v>
      </c>
      <c r="CO45" s="85">
        <f t="shared" si="84"/>
        <v>9.9908615282992469E-2</v>
      </c>
      <c r="CP45" s="85">
        <f t="shared" si="85"/>
        <v>69286.033945023883</v>
      </c>
      <c r="CQ45" s="89">
        <f t="shared" si="86"/>
        <v>5.5394925461636588E-2</v>
      </c>
      <c r="CR45" s="178">
        <f t="shared" si="87"/>
        <v>58558.88864238446</v>
      </c>
      <c r="CS45" s="179">
        <f t="shared" si="88"/>
        <v>60297.999936340675</v>
      </c>
      <c r="CT45" s="180">
        <f t="shared" si="89"/>
        <v>118856.88857872513</v>
      </c>
      <c r="CU45" s="82"/>
      <c r="CV45" s="87">
        <f t="shared" si="90"/>
        <v>2766965.8391408082</v>
      </c>
      <c r="CW45" s="88">
        <f t="shared" si="104"/>
        <v>2.1227088455534249</v>
      </c>
      <c r="CX45" s="88">
        <f t="shared" si="91"/>
        <v>1545097.0384690922</v>
      </c>
      <c r="CY45" s="88">
        <f t="shared" si="92"/>
        <v>8.5248614505649343</v>
      </c>
      <c r="CZ45" s="85">
        <f t="shared" si="93"/>
        <v>4312062.8776099002</v>
      </c>
      <c r="DA45" s="89">
        <f t="shared" si="105"/>
        <v>2.9042291058579441</v>
      </c>
      <c r="DB45" s="87">
        <f t="shared" si="94"/>
        <v>2860614.5797783234</v>
      </c>
      <c r="DC45" s="88">
        <f t="shared" si="95"/>
        <v>0.60448294314417927</v>
      </c>
      <c r="DD45" s="85">
        <f t="shared" si="96"/>
        <v>3616096.295737897</v>
      </c>
      <c r="DE45" s="88">
        <f t="shared" si="97"/>
        <v>1.8281005831656929</v>
      </c>
      <c r="DF45" s="85">
        <f t="shared" si="98"/>
        <v>6476710.8755162209</v>
      </c>
      <c r="DG45" s="89">
        <f t="shared" si="99"/>
        <v>0.96517580194850239</v>
      </c>
      <c r="DH45" s="226"/>
      <c r="DI45" s="239" t="s">
        <v>108</v>
      </c>
      <c r="DJ45" s="87">
        <f t="shared" si="100"/>
        <v>4312062.8776099002</v>
      </c>
      <c r="DK45" s="85">
        <f t="shared" si="101"/>
        <v>6476710.8755162209</v>
      </c>
      <c r="DL45" s="86">
        <f t="shared" si="102"/>
        <v>10788773.753126122</v>
      </c>
      <c r="DM45"/>
    </row>
    <row r="46" spans="1:117" s="101" customFormat="1" ht="15.6">
      <c r="A46" s="74">
        <v>34</v>
      </c>
      <c r="B46" s="74" t="s">
        <v>109</v>
      </c>
      <c r="C46" s="83"/>
      <c r="D46" s="84">
        <v>28237595.309999999</v>
      </c>
      <c r="E46" s="88">
        <v>143.79497952885819</v>
      </c>
      <c r="F46" s="85">
        <v>0</v>
      </c>
      <c r="G46" s="88">
        <v>0</v>
      </c>
      <c r="H46" s="85">
        <v>28237595.309999999</v>
      </c>
      <c r="I46" s="89">
        <v>125.87469101461679</v>
      </c>
      <c r="J46" s="87">
        <f>+'All Plans Q1'!J46+'All Plans Q2'!J46</f>
        <v>0</v>
      </c>
      <c r="K46" s="85">
        <f t="shared" si="49"/>
        <v>0</v>
      </c>
      <c r="L46" s="85">
        <f>+'All Plans Q1'!L46+'All Plans Q2'!L46</f>
        <v>0</v>
      </c>
      <c r="M46" s="85">
        <f t="shared" si="50"/>
        <v>0</v>
      </c>
      <c r="N46" s="85">
        <f t="shared" si="51"/>
        <v>0</v>
      </c>
      <c r="O46" s="89">
        <f t="shared" si="52"/>
        <v>0</v>
      </c>
      <c r="P46" s="178">
        <f t="shared" si="53"/>
        <v>28237595.309999999</v>
      </c>
      <c r="Q46" s="179">
        <f t="shared" si="54"/>
        <v>0</v>
      </c>
      <c r="R46" s="180">
        <f t="shared" si="55"/>
        <v>28237595.309999999</v>
      </c>
      <c r="S46" s="80"/>
      <c r="T46" s="84">
        <v>84082082.600148603</v>
      </c>
      <c r="U46" s="88">
        <v>228.04827354306474</v>
      </c>
      <c r="V46" s="85">
        <v>0</v>
      </c>
      <c r="W46" s="88">
        <v>0</v>
      </c>
      <c r="X46" s="85">
        <v>84082082.600148603</v>
      </c>
      <c r="Y46" s="89">
        <v>200.72496634012731</v>
      </c>
      <c r="Z46" s="87">
        <f>+'All Plans Q1'!Z46+'All Plans Q2'!Z46</f>
        <v>0</v>
      </c>
      <c r="AA46" s="88">
        <f t="shared" si="56"/>
        <v>0</v>
      </c>
      <c r="AB46" s="85">
        <f>+'All Plans Q1'!AB46+'All Plans Q2'!AB46</f>
        <v>0</v>
      </c>
      <c r="AC46" s="88">
        <f t="shared" si="57"/>
        <v>0</v>
      </c>
      <c r="AD46" s="85">
        <f t="shared" si="103"/>
        <v>0</v>
      </c>
      <c r="AE46" s="89">
        <f t="shared" si="58"/>
        <v>0</v>
      </c>
      <c r="AF46" s="178">
        <f t="shared" si="59"/>
        <v>84082082.600148603</v>
      </c>
      <c r="AG46" s="179">
        <f t="shared" si="60"/>
        <v>0</v>
      </c>
      <c r="AH46" s="180">
        <f t="shared" si="61"/>
        <v>84082082.600148603</v>
      </c>
      <c r="AI46" s="82"/>
      <c r="AJ46" s="84">
        <v>16514388.799744854</v>
      </c>
      <c r="AK46" s="88">
        <v>134.84215820550699</v>
      </c>
      <c r="AL46" s="85">
        <v>441632.73339681065</v>
      </c>
      <c r="AM46" s="88">
        <v>23.812829364650632</v>
      </c>
      <c r="AN46" s="85">
        <v>16956021.533141665</v>
      </c>
      <c r="AO46" s="89">
        <v>120.24012206343633</v>
      </c>
      <c r="AP46" s="87">
        <f>+'All Plans Q1'!AP46+'All Plans Q2'!AP46</f>
        <v>0</v>
      </c>
      <c r="AQ46" s="85">
        <f t="shared" si="62"/>
        <v>0</v>
      </c>
      <c r="AR46" s="85">
        <f>+'All Plans Q1'!AR46+'All Plans Q2'!AR46</f>
        <v>0</v>
      </c>
      <c r="AS46" s="85">
        <f t="shared" si="63"/>
        <v>0</v>
      </c>
      <c r="AT46" s="85">
        <f t="shared" si="64"/>
        <v>0</v>
      </c>
      <c r="AU46" s="89">
        <f t="shared" si="65"/>
        <v>0</v>
      </c>
      <c r="AV46" s="178">
        <f t="shared" si="66"/>
        <v>16514388.799744854</v>
      </c>
      <c r="AW46" s="179">
        <f t="shared" si="67"/>
        <v>441632.73339681065</v>
      </c>
      <c r="AX46" s="180">
        <f t="shared" si="68"/>
        <v>16956021.533141665</v>
      </c>
      <c r="AY46" s="82"/>
      <c r="AZ46" s="84">
        <v>29947936.864829205</v>
      </c>
      <c r="BA46" s="88">
        <v>138.49013098429199</v>
      </c>
      <c r="BB46" s="85">
        <v>0</v>
      </c>
      <c r="BC46" s="88">
        <v>0</v>
      </c>
      <c r="BD46" s="85">
        <v>29947936.864829205</v>
      </c>
      <c r="BE46" s="89">
        <v>121.35430549689484</v>
      </c>
      <c r="BF46" s="87">
        <f>+'All Plans Q1'!BF46+'All Plans Q2'!BF46</f>
        <v>0</v>
      </c>
      <c r="BG46" s="85">
        <f t="shared" si="69"/>
        <v>0</v>
      </c>
      <c r="BH46" s="85">
        <f>+'All Plans Q1'!BH46+'All Plans Q2'!BH46</f>
        <v>0</v>
      </c>
      <c r="BI46" s="85">
        <f t="shared" si="70"/>
        <v>0</v>
      </c>
      <c r="BJ46" s="85">
        <f t="shared" si="71"/>
        <v>0</v>
      </c>
      <c r="BK46" s="89">
        <f t="shared" si="72"/>
        <v>0</v>
      </c>
      <c r="BL46" s="178">
        <f t="shared" si="73"/>
        <v>29947936.864829205</v>
      </c>
      <c r="BM46" s="179">
        <f t="shared" si="74"/>
        <v>0</v>
      </c>
      <c r="BN46" s="180">
        <f t="shared" si="75"/>
        <v>29947936.864829205</v>
      </c>
      <c r="BO46" s="82"/>
      <c r="BP46" s="84">
        <v>23315714.702716649</v>
      </c>
      <c r="BQ46" s="88">
        <v>155.57292788894807</v>
      </c>
      <c r="BR46" s="85">
        <v>223088.24493856952</v>
      </c>
      <c r="BS46" s="88">
        <v>11.596228554868985</v>
      </c>
      <c r="BT46" s="85">
        <v>23538802.94765522</v>
      </c>
      <c r="BU46" s="89">
        <v>139.1939053602149</v>
      </c>
      <c r="BV46" s="87">
        <f>+'All Plans Q1'!BV46+'All Plans Q2'!BV46</f>
        <v>35873.74082510818</v>
      </c>
      <c r="BW46" s="85">
        <f t="shared" si="76"/>
        <v>8.1255698461372303E-2</v>
      </c>
      <c r="BX46" s="85">
        <f>+'All Plans Q1'!BX46+'All Plans Q2'!BX46</f>
        <v>6372.1228538684218</v>
      </c>
      <c r="BY46" s="85">
        <f t="shared" si="77"/>
        <v>2.8637724728407168E-2</v>
      </c>
      <c r="BZ46" s="85">
        <f t="shared" si="78"/>
        <v>42245.863678976602</v>
      </c>
      <c r="CA46" s="89">
        <f t="shared" si="79"/>
        <v>6.362328867315753E-2</v>
      </c>
      <c r="CB46" s="178">
        <f t="shared" si="80"/>
        <v>23351588.443541758</v>
      </c>
      <c r="CC46" s="179">
        <f t="shared" si="81"/>
        <v>229460.36779243793</v>
      </c>
      <c r="CD46" s="180">
        <f t="shared" si="82"/>
        <v>23581048.811334196</v>
      </c>
      <c r="CE46" s="82"/>
      <c r="CF46" s="84">
        <v>30684911.206236511</v>
      </c>
      <c r="CG46" s="88">
        <v>122.8172653366388</v>
      </c>
      <c r="CH46" s="85">
        <v>42176.926174301436</v>
      </c>
      <c r="CI46" s="88">
        <v>1.2126427122366072</v>
      </c>
      <c r="CJ46" s="85">
        <v>30727088.132410813</v>
      </c>
      <c r="CK46" s="89">
        <v>107.95715080092197</v>
      </c>
      <c r="CL46" s="87">
        <f>+'All Plans Q1'!CL46+'All Plans Q2'!CL46</f>
        <v>343653.69389205216</v>
      </c>
      <c r="CM46" s="85">
        <f t="shared" si="83"/>
        <v>0.3671427529396234</v>
      </c>
      <c r="CN46" s="85">
        <f>+'All Plans Q1'!CN46+'All Plans Q2'!CN46</f>
        <v>12941.866248288296</v>
      </c>
      <c r="CO46" s="85">
        <f t="shared" si="84"/>
        <v>4.1118837427006463E-2</v>
      </c>
      <c r="CP46" s="85">
        <f t="shared" si="85"/>
        <v>356595.56014034047</v>
      </c>
      <c r="CQ46" s="89">
        <f t="shared" si="86"/>
        <v>0.28510196570925833</v>
      </c>
      <c r="CR46" s="178">
        <f t="shared" si="87"/>
        <v>31028564.900128562</v>
      </c>
      <c r="CS46" s="179">
        <f t="shared" si="88"/>
        <v>55118.79242258973</v>
      </c>
      <c r="CT46" s="180">
        <f t="shared" si="89"/>
        <v>31083683.692551151</v>
      </c>
      <c r="CU46" s="82"/>
      <c r="CV46" s="87">
        <f t="shared" si="90"/>
        <v>212782629.48367584</v>
      </c>
      <c r="CW46" s="88">
        <f t="shared" si="104"/>
        <v>163.23857829967605</v>
      </c>
      <c r="CX46" s="88">
        <f t="shared" si="91"/>
        <v>706897.90450968163</v>
      </c>
      <c r="CY46" s="88">
        <f t="shared" si="92"/>
        <v>3.9002124433625109</v>
      </c>
      <c r="CZ46" s="85">
        <f t="shared" si="93"/>
        <v>213489527.38818553</v>
      </c>
      <c r="DA46" s="89">
        <f t="shared" si="105"/>
        <v>143.78790774504952</v>
      </c>
      <c r="DB46" s="87">
        <f t="shared" si="94"/>
        <v>379527.43471716036</v>
      </c>
      <c r="DC46" s="88">
        <f t="shared" si="95"/>
        <v>8.0198801461596289E-2</v>
      </c>
      <c r="DD46" s="85">
        <f t="shared" si="96"/>
        <v>19313.989102156716</v>
      </c>
      <c r="DE46" s="88">
        <f t="shared" si="97"/>
        <v>9.7640969303068939E-3</v>
      </c>
      <c r="DF46" s="85">
        <f t="shared" si="98"/>
        <v>398841.42381931707</v>
      </c>
      <c r="DG46" s="89">
        <f t="shared" si="99"/>
        <v>5.9436355657054032E-2</v>
      </c>
      <c r="DH46" s="226"/>
      <c r="DI46" s="239" t="s">
        <v>109</v>
      </c>
      <c r="DJ46" s="87">
        <f t="shared" si="100"/>
        <v>213489527.38818553</v>
      </c>
      <c r="DK46" s="85">
        <f t="shared" si="101"/>
        <v>398841.42381931707</v>
      </c>
      <c r="DL46" s="86">
        <f t="shared" si="102"/>
        <v>213888368.81200483</v>
      </c>
      <c r="DM46"/>
    </row>
    <row r="47" spans="1:117" s="101" customFormat="1" ht="15.6">
      <c r="A47" s="74">
        <v>35</v>
      </c>
      <c r="B47" s="74" t="s">
        <v>110</v>
      </c>
      <c r="C47" s="83"/>
      <c r="D47" s="84">
        <v>3326907.9699999997</v>
      </c>
      <c r="E47" s="88">
        <v>16.941692739364679</v>
      </c>
      <c r="F47" s="85">
        <v>0</v>
      </c>
      <c r="G47" s="88">
        <v>0</v>
      </c>
      <c r="H47" s="85">
        <v>3326907.9699999997</v>
      </c>
      <c r="I47" s="89">
        <v>14.83035322804249</v>
      </c>
      <c r="J47" s="87">
        <f>+'All Plans Q1'!J47+'All Plans Q2'!J47</f>
        <v>0</v>
      </c>
      <c r="K47" s="85">
        <f t="shared" si="49"/>
        <v>0</v>
      </c>
      <c r="L47" s="85">
        <f>+'All Plans Q1'!L47+'All Plans Q2'!L47</f>
        <v>0</v>
      </c>
      <c r="M47" s="85">
        <f t="shared" si="50"/>
        <v>0</v>
      </c>
      <c r="N47" s="85">
        <f t="shared" si="51"/>
        <v>0</v>
      </c>
      <c r="O47" s="89">
        <f t="shared" si="52"/>
        <v>0</v>
      </c>
      <c r="P47" s="178">
        <f t="shared" si="53"/>
        <v>3326907.9699999997</v>
      </c>
      <c r="Q47" s="179">
        <f t="shared" si="54"/>
        <v>0</v>
      </c>
      <c r="R47" s="180">
        <f t="shared" si="55"/>
        <v>3326907.9699999997</v>
      </c>
      <c r="S47" s="80"/>
      <c r="T47" s="84">
        <v>9834584.9666395038</v>
      </c>
      <c r="U47" s="88">
        <v>26.673460662483095</v>
      </c>
      <c r="V47" s="85">
        <v>0</v>
      </c>
      <c r="W47" s="88">
        <v>0</v>
      </c>
      <c r="X47" s="85">
        <v>9834584.9666395038</v>
      </c>
      <c r="Y47" s="89">
        <v>23.477614675476026</v>
      </c>
      <c r="Z47" s="87">
        <f>+'All Plans Q1'!Z47+'All Plans Q2'!Z47</f>
        <v>0</v>
      </c>
      <c r="AA47" s="88">
        <f t="shared" si="56"/>
        <v>0</v>
      </c>
      <c r="AB47" s="85">
        <f>+'All Plans Q1'!AB47+'All Plans Q2'!AB47</f>
        <v>0</v>
      </c>
      <c r="AC47" s="88">
        <f t="shared" si="57"/>
        <v>0</v>
      </c>
      <c r="AD47" s="85">
        <f t="shared" si="103"/>
        <v>0</v>
      </c>
      <c r="AE47" s="89">
        <f t="shared" si="58"/>
        <v>0</v>
      </c>
      <c r="AF47" s="178">
        <f t="shared" si="59"/>
        <v>9834584.9666395038</v>
      </c>
      <c r="AG47" s="179">
        <f t="shared" si="60"/>
        <v>0</v>
      </c>
      <c r="AH47" s="180">
        <f t="shared" si="61"/>
        <v>9834584.9666395038</v>
      </c>
      <c r="AI47" s="82"/>
      <c r="AJ47" s="84">
        <v>1548478.0986217475</v>
      </c>
      <c r="AK47" s="88">
        <v>12.643527488909688</v>
      </c>
      <c r="AL47" s="85">
        <v>97381.576291242731</v>
      </c>
      <c r="AM47" s="88">
        <v>5.2508129133636761</v>
      </c>
      <c r="AN47" s="85">
        <v>1645859.6749129901</v>
      </c>
      <c r="AO47" s="89">
        <v>11.671273702030875</v>
      </c>
      <c r="AP47" s="87">
        <f>+'All Plans Q1'!AP47+'All Plans Q2'!AP47</f>
        <v>0</v>
      </c>
      <c r="AQ47" s="85">
        <f t="shared" si="62"/>
        <v>0</v>
      </c>
      <c r="AR47" s="85">
        <f>+'All Plans Q1'!AR47+'All Plans Q2'!AR47</f>
        <v>0</v>
      </c>
      <c r="AS47" s="85">
        <f t="shared" si="63"/>
        <v>0</v>
      </c>
      <c r="AT47" s="85">
        <f t="shared" si="64"/>
        <v>0</v>
      </c>
      <c r="AU47" s="89">
        <f t="shared" si="65"/>
        <v>0</v>
      </c>
      <c r="AV47" s="178">
        <f t="shared" si="66"/>
        <v>1548478.0986217475</v>
      </c>
      <c r="AW47" s="179">
        <f t="shared" si="67"/>
        <v>97381.576291242731</v>
      </c>
      <c r="AX47" s="180">
        <f t="shared" si="68"/>
        <v>1645859.6749129901</v>
      </c>
      <c r="AY47" s="82"/>
      <c r="AZ47" s="84">
        <v>2568505.1369250785</v>
      </c>
      <c r="BA47" s="88">
        <v>11.877700105089012</v>
      </c>
      <c r="BB47" s="85">
        <v>0</v>
      </c>
      <c r="BC47" s="88">
        <v>0</v>
      </c>
      <c r="BD47" s="85">
        <v>2568505.1369250785</v>
      </c>
      <c r="BE47" s="89">
        <v>10.408034398616905</v>
      </c>
      <c r="BF47" s="87">
        <f>+'All Plans Q1'!BF47+'All Plans Q2'!BF47</f>
        <v>0</v>
      </c>
      <c r="BG47" s="85">
        <f t="shared" si="69"/>
        <v>0</v>
      </c>
      <c r="BH47" s="85">
        <f>+'All Plans Q1'!BH47+'All Plans Q2'!BH47</f>
        <v>0</v>
      </c>
      <c r="BI47" s="85">
        <f t="shared" si="70"/>
        <v>0</v>
      </c>
      <c r="BJ47" s="85">
        <f t="shared" si="71"/>
        <v>0</v>
      </c>
      <c r="BK47" s="89">
        <f t="shared" si="72"/>
        <v>0</v>
      </c>
      <c r="BL47" s="178">
        <f t="shared" si="73"/>
        <v>2568505.1369250785</v>
      </c>
      <c r="BM47" s="179">
        <f t="shared" si="74"/>
        <v>0</v>
      </c>
      <c r="BN47" s="180">
        <f t="shared" si="75"/>
        <v>2568505.1369250785</v>
      </c>
      <c r="BO47" s="82"/>
      <c r="BP47" s="84">
        <v>3024313.4863479654</v>
      </c>
      <c r="BQ47" s="88">
        <v>20.179578877346803</v>
      </c>
      <c r="BR47" s="85">
        <v>26068.467704817172</v>
      </c>
      <c r="BS47" s="88">
        <v>1.3550508215415933</v>
      </c>
      <c r="BT47" s="85">
        <v>3050381.9540527826</v>
      </c>
      <c r="BU47" s="89">
        <v>18.038070073874582</v>
      </c>
      <c r="BV47" s="87">
        <f>+'All Plans Q1'!BV47+'All Plans Q2'!BV47</f>
        <v>0</v>
      </c>
      <c r="BW47" s="85">
        <f t="shared" si="76"/>
        <v>0</v>
      </c>
      <c r="BX47" s="85">
        <f>+'All Plans Q1'!BX47+'All Plans Q2'!BX47</f>
        <v>0</v>
      </c>
      <c r="BY47" s="85">
        <f t="shared" si="77"/>
        <v>0</v>
      </c>
      <c r="BZ47" s="85">
        <f t="shared" si="78"/>
        <v>0</v>
      </c>
      <c r="CA47" s="89">
        <f t="shared" si="79"/>
        <v>0</v>
      </c>
      <c r="CB47" s="178">
        <f t="shared" si="80"/>
        <v>3024313.4863479654</v>
      </c>
      <c r="CC47" s="179">
        <f t="shared" si="81"/>
        <v>26068.467704817172</v>
      </c>
      <c r="CD47" s="180">
        <f t="shared" si="82"/>
        <v>3050381.9540527826</v>
      </c>
      <c r="CE47" s="82"/>
      <c r="CF47" s="84">
        <v>2673306.4495633668</v>
      </c>
      <c r="CG47" s="88">
        <v>10.699988190790046</v>
      </c>
      <c r="CH47" s="85">
        <v>7540.7573974946172</v>
      </c>
      <c r="CI47" s="88">
        <v>0.21680680249258552</v>
      </c>
      <c r="CJ47" s="85">
        <v>2680847.2069608616</v>
      </c>
      <c r="CK47" s="89">
        <v>9.4189408690122072</v>
      </c>
      <c r="CL47" s="87">
        <f>+'All Plans Q1'!CL47+'All Plans Q2'!CL47</f>
        <v>0</v>
      </c>
      <c r="CM47" s="85">
        <f t="shared" si="83"/>
        <v>0</v>
      </c>
      <c r="CN47" s="85">
        <f>+'All Plans Q1'!CN47+'All Plans Q2'!CN47</f>
        <v>0</v>
      </c>
      <c r="CO47" s="85">
        <f t="shared" si="84"/>
        <v>0</v>
      </c>
      <c r="CP47" s="85">
        <f t="shared" si="85"/>
        <v>0</v>
      </c>
      <c r="CQ47" s="89">
        <f t="shared" si="86"/>
        <v>0</v>
      </c>
      <c r="CR47" s="178">
        <f t="shared" si="87"/>
        <v>2673306.4495633668</v>
      </c>
      <c r="CS47" s="179">
        <f t="shared" si="88"/>
        <v>7540.7573974946172</v>
      </c>
      <c r="CT47" s="180">
        <f t="shared" si="89"/>
        <v>2680847.2069608616</v>
      </c>
      <c r="CU47" s="82"/>
      <c r="CV47" s="87">
        <f t="shared" si="90"/>
        <v>22976096.108097661</v>
      </c>
      <c r="CW47" s="88">
        <f t="shared" si="104"/>
        <v>17.626369561573249</v>
      </c>
      <c r="CX47" s="88">
        <f t="shared" si="91"/>
        <v>130990.80139355452</v>
      </c>
      <c r="CY47" s="88">
        <f t="shared" si="92"/>
        <v>0.72272381952459375</v>
      </c>
      <c r="CZ47" s="85">
        <f t="shared" si="93"/>
        <v>23107086.909491215</v>
      </c>
      <c r="DA47" s="89">
        <f t="shared" si="105"/>
        <v>15.562916464550813</v>
      </c>
      <c r="DB47" s="87">
        <f t="shared" si="94"/>
        <v>0</v>
      </c>
      <c r="DC47" s="88">
        <f t="shared" si="95"/>
        <v>0</v>
      </c>
      <c r="DD47" s="85">
        <f t="shared" si="96"/>
        <v>0</v>
      </c>
      <c r="DE47" s="88">
        <f t="shared" si="97"/>
        <v>0</v>
      </c>
      <c r="DF47" s="85">
        <f t="shared" si="98"/>
        <v>0</v>
      </c>
      <c r="DG47" s="89">
        <f t="shared" si="99"/>
        <v>0</v>
      </c>
      <c r="DH47" s="226"/>
      <c r="DI47" s="239" t="s">
        <v>110</v>
      </c>
      <c r="DJ47" s="87">
        <f t="shared" si="100"/>
        <v>23107086.909491215</v>
      </c>
      <c r="DK47" s="85">
        <f t="shared" si="101"/>
        <v>0</v>
      </c>
      <c r="DL47" s="86">
        <f t="shared" si="102"/>
        <v>23107086.909491215</v>
      </c>
      <c r="DM47"/>
    </row>
    <row r="48" spans="1:117" s="101" customFormat="1" ht="15.6">
      <c r="A48" s="74">
        <v>36</v>
      </c>
      <c r="B48" s="74" t="s">
        <v>111</v>
      </c>
      <c r="C48" s="83"/>
      <c r="D48" s="84">
        <v>37255667.240000002</v>
      </c>
      <c r="E48" s="88">
        <v>189.717922128184</v>
      </c>
      <c r="F48" s="85">
        <v>11642943.99</v>
      </c>
      <c r="G48" s="88">
        <v>416.45899023500374</v>
      </c>
      <c r="H48" s="85">
        <v>48898611.230000004</v>
      </c>
      <c r="I48" s="89">
        <v>217.97527417075662</v>
      </c>
      <c r="J48" s="87">
        <f>+'All Plans Q1'!J48+'All Plans Q2'!J48</f>
        <v>22319556.649999999</v>
      </c>
      <c r="K48" s="85">
        <f t="shared" si="49"/>
        <v>46.585939720937994</v>
      </c>
      <c r="L48" s="85">
        <f>+'All Plans Q1'!L48+'All Plans Q2'!L48</f>
        <v>54234094.219999999</v>
      </c>
      <c r="M48" s="85">
        <f t="shared" si="50"/>
        <v>142.32503771079467</v>
      </c>
      <c r="N48" s="85">
        <f t="shared" si="51"/>
        <v>76553650.870000005</v>
      </c>
      <c r="O48" s="89">
        <f t="shared" si="52"/>
        <v>88.999004688646224</v>
      </c>
      <c r="P48" s="178">
        <f t="shared" si="53"/>
        <v>59575223.890000001</v>
      </c>
      <c r="Q48" s="179">
        <f t="shared" si="54"/>
        <v>65877038.210000001</v>
      </c>
      <c r="R48" s="180">
        <f t="shared" si="55"/>
        <v>125452262.09999999</v>
      </c>
      <c r="S48" s="80"/>
      <c r="T48" s="84">
        <v>76289280.329999998</v>
      </c>
      <c r="U48" s="88">
        <v>206.91255652923897</v>
      </c>
      <c r="V48" s="85">
        <v>23257093.890000001</v>
      </c>
      <c r="W48" s="88">
        <v>463.39026260734425</v>
      </c>
      <c r="X48" s="85">
        <v>99546374.219999999</v>
      </c>
      <c r="Y48" s="89">
        <v>237.64209920456824</v>
      </c>
      <c r="Z48" s="87">
        <f>+'All Plans Q1'!Z48+'All Plans Q2'!Z48</f>
        <v>69619062.480000004</v>
      </c>
      <c r="AA48" s="88">
        <f t="shared" si="56"/>
        <v>42.4849985292987</v>
      </c>
      <c r="AB48" s="85">
        <f>+'All Plans Q1'!AB48+'All Plans Q2'!AB48</f>
        <v>57250442.370000005</v>
      </c>
      <c r="AC48" s="88">
        <f t="shared" si="57"/>
        <v>116.793065442372</v>
      </c>
      <c r="AD48" s="85">
        <f t="shared" si="103"/>
        <v>126869504.85000001</v>
      </c>
      <c r="AE48" s="89">
        <f t="shared" si="58"/>
        <v>59.595015761949703</v>
      </c>
      <c r="AF48" s="178">
        <f t="shared" si="59"/>
        <v>145908342.81</v>
      </c>
      <c r="AG48" s="179">
        <f t="shared" si="60"/>
        <v>80507536.260000005</v>
      </c>
      <c r="AH48" s="180">
        <f t="shared" si="61"/>
        <v>226415879.06999999</v>
      </c>
      <c r="AI48" s="82"/>
      <c r="AJ48" s="84">
        <v>19909874.442480005</v>
      </c>
      <c r="AK48" s="88">
        <v>162.56674539878506</v>
      </c>
      <c r="AL48" s="85">
        <v>6859648.1299999999</v>
      </c>
      <c r="AM48" s="88">
        <v>369.87210881052516</v>
      </c>
      <c r="AN48" s="85">
        <v>26769522.572480004</v>
      </c>
      <c r="AO48" s="89">
        <v>189.83053633209948</v>
      </c>
      <c r="AP48" s="87">
        <f>+'All Plans Q1'!AP48+'All Plans Q2'!AP48</f>
        <v>7827644.7700699801</v>
      </c>
      <c r="AQ48" s="85">
        <f t="shared" si="62"/>
        <v>35.494371656131449</v>
      </c>
      <c r="AR48" s="85">
        <f>+'All Plans Q1'!AR48+'All Plans Q2'!AR48</f>
        <v>24104587.508430023</v>
      </c>
      <c r="AS48" s="85">
        <f t="shared" si="63"/>
        <v>123.38295442573873</v>
      </c>
      <c r="AT48" s="85">
        <f t="shared" si="64"/>
        <v>31932232.278500002</v>
      </c>
      <c r="AU48" s="89">
        <f t="shared" si="65"/>
        <v>76.779368588541374</v>
      </c>
      <c r="AV48" s="178">
        <f t="shared" si="66"/>
        <v>27737519.212549984</v>
      </c>
      <c r="AW48" s="179">
        <f t="shared" si="67"/>
        <v>30964235.638430022</v>
      </c>
      <c r="AX48" s="180">
        <f t="shared" si="68"/>
        <v>58701754.850980006</v>
      </c>
      <c r="AY48" s="82"/>
      <c r="AZ48" s="84">
        <v>60404035.941565081</v>
      </c>
      <c r="BA48" s="88">
        <v>279.33018849627314</v>
      </c>
      <c r="BB48" s="85">
        <v>13120671.768434919</v>
      </c>
      <c r="BC48" s="88">
        <v>429.69286944276797</v>
      </c>
      <c r="BD48" s="85">
        <v>73524707.710000008</v>
      </c>
      <c r="BE48" s="89">
        <v>297.93504244654173</v>
      </c>
      <c r="BF48" s="87">
        <f>+'All Plans Q1'!BF48+'All Plans Q2'!BF48</f>
        <v>46745095.500041202</v>
      </c>
      <c r="BG48" s="85">
        <f t="shared" si="69"/>
        <v>45.985959284177994</v>
      </c>
      <c r="BH48" s="85">
        <f>+'All Plans Q1'!BH48+'All Plans Q2'!BH48</f>
        <v>52748767.829958797</v>
      </c>
      <c r="BI48" s="85">
        <f t="shared" si="70"/>
        <v>140.9633508905853</v>
      </c>
      <c r="BJ48" s="85">
        <f t="shared" si="71"/>
        <v>99493863.329999998</v>
      </c>
      <c r="BK48" s="89">
        <f t="shared" si="72"/>
        <v>71.541776020881414</v>
      </c>
      <c r="BL48" s="178">
        <f t="shared" si="73"/>
        <v>107149131.44160628</v>
      </c>
      <c r="BM48" s="179">
        <f t="shared" si="74"/>
        <v>65869439.598393716</v>
      </c>
      <c r="BN48" s="180">
        <f t="shared" si="75"/>
        <v>173018571.03999999</v>
      </c>
      <c r="BO48" s="82"/>
      <c r="BP48" s="84">
        <v>20053266.330000006</v>
      </c>
      <c r="BQ48" s="88">
        <v>133.80440601854946</v>
      </c>
      <c r="BR48" s="85">
        <v>7271538.330000001</v>
      </c>
      <c r="BS48" s="88">
        <v>377.97787347957171</v>
      </c>
      <c r="BT48" s="85">
        <v>27324804.660000008</v>
      </c>
      <c r="BU48" s="89">
        <v>161.58197518745422</v>
      </c>
      <c r="BV48" s="87">
        <f>+'All Plans Q1'!BV48+'All Plans Q2'!BV48</f>
        <v>12238381.420000002</v>
      </c>
      <c r="BW48" s="85">
        <f t="shared" si="76"/>
        <v>27.720505513123683</v>
      </c>
      <c r="BX48" s="85">
        <f>+'All Plans Q1'!BX48+'All Plans Q2'!BX48</f>
        <v>27581669.25</v>
      </c>
      <c r="BY48" s="85">
        <f t="shared" si="77"/>
        <v>123.95810150646268</v>
      </c>
      <c r="BZ48" s="85">
        <f t="shared" si="78"/>
        <v>39820050.670000002</v>
      </c>
      <c r="CA48" s="89">
        <f t="shared" si="79"/>
        <v>59.969955828313253</v>
      </c>
      <c r="CB48" s="178">
        <f t="shared" si="80"/>
        <v>32291647.750000007</v>
      </c>
      <c r="CC48" s="179">
        <f t="shared" si="81"/>
        <v>34853207.579999998</v>
      </c>
      <c r="CD48" s="180">
        <f t="shared" si="82"/>
        <v>67144855.330000013</v>
      </c>
      <c r="CE48" s="82"/>
      <c r="CF48" s="84">
        <v>74192334.226149768</v>
      </c>
      <c r="CG48" s="88">
        <v>296.95701373728104</v>
      </c>
      <c r="CH48" s="85">
        <v>11297136.003850229</v>
      </c>
      <c r="CI48" s="88">
        <v>324.80768246600815</v>
      </c>
      <c r="CJ48" s="85">
        <v>85489470.229999989</v>
      </c>
      <c r="CK48" s="89">
        <v>300.3603722467966</v>
      </c>
      <c r="CL48" s="87">
        <f>+'All Plans Q1'!CL48+'All Plans Q2'!CL48</f>
        <v>55055222.113980591</v>
      </c>
      <c r="CM48" s="85">
        <f t="shared" si="83"/>
        <v>58.818299264312799</v>
      </c>
      <c r="CN48" s="85">
        <f>+'All Plans Q1'!CN48+'All Plans Q2'!CN48</f>
        <v>39311830.956019416</v>
      </c>
      <c r="CO48" s="85">
        <f t="shared" si="84"/>
        <v>124.90136700742961</v>
      </c>
      <c r="CP48" s="85">
        <f t="shared" si="85"/>
        <v>94367053.070000008</v>
      </c>
      <c r="CQ48" s="89">
        <f t="shared" si="86"/>
        <v>75.447468605213615</v>
      </c>
      <c r="CR48" s="178">
        <f t="shared" si="87"/>
        <v>129247556.34013036</v>
      </c>
      <c r="CS48" s="179">
        <f t="shared" si="88"/>
        <v>50608966.959869646</v>
      </c>
      <c r="CT48" s="180">
        <f t="shared" si="89"/>
        <v>179856523.30000001</v>
      </c>
      <c r="CU48" s="82"/>
      <c r="CV48" s="87">
        <f t="shared" si="90"/>
        <v>288104458.51019484</v>
      </c>
      <c r="CW48" s="88">
        <f t="shared" si="104"/>
        <v>221.02256336958285</v>
      </c>
      <c r="CX48" s="102">
        <f t="shared" si="91"/>
        <v>73449032.112285152</v>
      </c>
      <c r="CY48" s="102">
        <f t="shared" si="92"/>
        <v>405.24498257774047</v>
      </c>
      <c r="CZ48" s="85">
        <f t="shared" si="93"/>
        <v>361553490.62247998</v>
      </c>
      <c r="DA48" s="89">
        <f t="shared" si="105"/>
        <v>243.51086720988607</v>
      </c>
      <c r="DB48" s="104">
        <f t="shared" si="94"/>
        <v>213804962.93409181</v>
      </c>
      <c r="DC48" s="102">
        <f t="shared" si="95"/>
        <v>45.179610761561328</v>
      </c>
      <c r="DD48" s="105">
        <f t="shared" si="96"/>
        <v>255231392.13440824</v>
      </c>
      <c r="DE48" s="102">
        <f t="shared" si="97"/>
        <v>129.03103751773617</v>
      </c>
      <c r="DF48" s="105">
        <f t="shared" si="98"/>
        <v>469036355.06850004</v>
      </c>
      <c r="DG48" s="103">
        <f t="shared" si="99"/>
        <v>69.896981484472974</v>
      </c>
      <c r="DH48" s="228"/>
      <c r="DI48" s="239" t="s">
        <v>111</v>
      </c>
      <c r="DJ48" s="104">
        <f t="shared" si="100"/>
        <v>361553490.62247998</v>
      </c>
      <c r="DK48" s="105">
        <f t="shared" si="101"/>
        <v>469036355.06850004</v>
      </c>
      <c r="DL48" s="106">
        <f t="shared" si="102"/>
        <v>830589845.69097996</v>
      </c>
      <c r="DM48"/>
    </row>
    <row r="49" spans="1:119" s="101" customFormat="1" ht="15.6">
      <c r="A49" s="74">
        <v>37</v>
      </c>
      <c r="B49" s="74" t="s">
        <v>112</v>
      </c>
      <c r="C49" s="83"/>
      <c r="D49" s="84">
        <v>2812.4</v>
      </c>
      <c r="E49" s="88">
        <v>1.4321651542464888E-2</v>
      </c>
      <c r="F49" s="85">
        <v>1342.73</v>
      </c>
      <c r="G49" s="88">
        <v>4.8028400758307402E-2</v>
      </c>
      <c r="H49" s="85">
        <v>4155.13</v>
      </c>
      <c r="I49" s="89">
        <v>1.8522317468383773E-2</v>
      </c>
      <c r="J49" s="87">
        <f>+'All Plans Q1'!J49+'All Plans Q2'!J49</f>
        <v>9097.9700000000012</v>
      </c>
      <c r="K49" s="85">
        <f t="shared" si="49"/>
        <v>1.8989511693678841E-2</v>
      </c>
      <c r="L49" s="85">
        <f>+'All Plans Q1'!L49+'All Plans Q2'!L49</f>
        <v>6906.05</v>
      </c>
      <c r="M49" s="85">
        <f t="shared" si="50"/>
        <v>1.8123356549396681E-2</v>
      </c>
      <c r="N49" s="85">
        <f t="shared" si="51"/>
        <v>16004.02</v>
      </c>
      <c r="O49" s="89">
        <f t="shared" si="52"/>
        <v>1.8605799133420062E-2</v>
      </c>
      <c r="P49" s="178">
        <f t="shared" si="53"/>
        <v>11910.37</v>
      </c>
      <c r="Q49" s="179">
        <f t="shared" si="54"/>
        <v>8248.7800000000007</v>
      </c>
      <c r="R49" s="180">
        <f t="shared" si="55"/>
        <v>20159.150000000001</v>
      </c>
      <c r="S49" s="80"/>
      <c r="T49" s="84">
        <v>123377.77623279642</v>
      </c>
      <c r="U49" s="88">
        <v>0.33462645064671676</v>
      </c>
      <c r="V49" s="85">
        <v>33189.911689996559</v>
      </c>
      <c r="W49" s="88">
        <v>0.66129852537401745</v>
      </c>
      <c r="X49" s="85">
        <v>156567.68792279297</v>
      </c>
      <c r="Y49" s="89">
        <v>0.3737662402786231</v>
      </c>
      <c r="Z49" s="87">
        <f>+'All Plans Q1'!Z49+'All Plans Q2'!Z49</f>
        <v>156236.90721244062</v>
      </c>
      <c r="AA49" s="88">
        <f t="shared" si="56"/>
        <v>9.5343495541175757E-2</v>
      </c>
      <c r="AB49" s="85">
        <f>+'All Plans Q1'!AB49+'All Plans Q2'!AB49</f>
        <v>83687.492884151405</v>
      </c>
      <c r="AC49" s="88">
        <f t="shared" si="57"/>
        <v>0.17072564732265727</v>
      </c>
      <c r="AD49" s="85">
        <f t="shared" si="103"/>
        <v>239924.40009659203</v>
      </c>
      <c r="AE49" s="89">
        <f t="shared" si="58"/>
        <v>0.11270082926813542</v>
      </c>
      <c r="AF49" s="178">
        <f t="shared" si="59"/>
        <v>279614.68344523705</v>
      </c>
      <c r="AG49" s="179">
        <f t="shared" si="60"/>
        <v>116877.40457414796</v>
      </c>
      <c r="AH49" s="180">
        <f t="shared" si="61"/>
        <v>396492.088019385</v>
      </c>
      <c r="AI49" s="82"/>
      <c r="AJ49" s="84">
        <v>6445.0668521054677</v>
      </c>
      <c r="AK49" s="88">
        <v>5.2624819159525993E-2</v>
      </c>
      <c r="AL49" s="85">
        <v>3224.2775685740876</v>
      </c>
      <c r="AM49" s="88">
        <v>0.17385299086455772</v>
      </c>
      <c r="AN49" s="85">
        <v>9669.3444206795557</v>
      </c>
      <c r="AO49" s="89">
        <v>6.8568157403165242E-2</v>
      </c>
      <c r="AP49" s="87">
        <f>+'All Plans Q1'!AP49+'All Plans Q2'!AP49</f>
        <v>26239.392660777379</v>
      </c>
      <c r="AQ49" s="85">
        <f t="shared" si="62"/>
        <v>0.1189822459360881</v>
      </c>
      <c r="AR49" s="85">
        <f>+'All Plans Q1'!AR49+'All Plans Q2'!AR49</f>
        <v>24479.949572347879</v>
      </c>
      <c r="AS49" s="85">
        <f t="shared" si="63"/>
        <v>0.12530430157218259</v>
      </c>
      <c r="AT49" s="85">
        <f t="shared" si="64"/>
        <v>50719.342233125259</v>
      </c>
      <c r="AU49" s="89">
        <f t="shared" si="65"/>
        <v>0.12195198374864211</v>
      </c>
      <c r="AV49" s="178">
        <f t="shared" si="66"/>
        <v>32684.459512882848</v>
      </c>
      <c r="AW49" s="179">
        <f t="shared" si="67"/>
        <v>27704.227140921968</v>
      </c>
      <c r="AX49" s="180">
        <f t="shared" si="68"/>
        <v>60388.68665380482</v>
      </c>
      <c r="AY49" s="82"/>
      <c r="AZ49" s="84">
        <v>17184.3837357347</v>
      </c>
      <c r="BA49" s="88">
        <v>7.9466828222185384E-2</v>
      </c>
      <c r="BB49" s="85">
        <v>19913.570846266193</v>
      </c>
      <c r="BC49" s="88">
        <v>0.652155586908996</v>
      </c>
      <c r="BD49" s="85">
        <v>37097.954582000893</v>
      </c>
      <c r="BE49" s="89">
        <v>0.1503274343729902</v>
      </c>
      <c r="BF49" s="87">
        <f>+'All Plans Q1'!BF49+'All Plans Q2'!BF49</f>
        <v>101858.42762200904</v>
      </c>
      <c r="BG49" s="85">
        <f t="shared" si="69"/>
        <v>0.10020425576779429</v>
      </c>
      <c r="BH49" s="85">
        <f>+'All Plans Q1'!BH49+'All Plans Q2'!BH49</f>
        <v>64620.906944650764</v>
      </c>
      <c r="BI49" s="85">
        <f t="shared" si="70"/>
        <v>0.17268990263186931</v>
      </c>
      <c r="BJ49" s="85">
        <f t="shared" si="71"/>
        <v>166479.33456665982</v>
      </c>
      <c r="BK49" s="89">
        <f t="shared" si="72"/>
        <v>0.11970815954919417</v>
      </c>
      <c r="BL49" s="178">
        <f t="shared" si="73"/>
        <v>119042.81135774375</v>
      </c>
      <c r="BM49" s="179">
        <f t="shared" si="74"/>
        <v>84534.47779091695</v>
      </c>
      <c r="BN49" s="180">
        <f t="shared" si="75"/>
        <v>203577.2891486607</v>
      </c>
      <c r="BO49" s="82"/>
      <c r="BP49" s="84">
        <v>231757.32953941124</v>
      </c>
      <c r="BQ49" s="88">
        <v>1.5463890674545355</v>
      </c>
      <c r="BR49" s="85">
        <v>11575.917287124657</v>
      </c>
      <c r="BS49" s="88">
        <v>0.60172145166465629</v>
      </c>
      <c r="BT49" s="85">
        <v>243333.24682653591</v>
      </c>
      <c r="BU49" s="89">
        <v>1.4389221493160342</v>
      </c>
      <c r="BV49" s="87">
        <f>+'All Plans Q1'!BV49+'All Plans Q2'!BV49</f>
        <v>66734.317275398411</v>
      </c>
      <c r="BW49" s="85">
        <f t="shared" si="76"/>
        <v>0.15115634547262105</v>
      </c>
      <c r="BX49" s="85">
        <f>+'All Plans Q1'!BX49+'All Plans Q2'!BX49</f>
        <v>12291.983958003073</v>
      </c>
      <c r="BY49" s="85">
        <f t="shared" si="77"/>
        <v>5.524288546031187E-2</v>
      </c>
      <c r="BZ49" s="85">
        <f t="shared" si="78"/>
        <v>79026.301233401478</v>
      </c>
      <c r="CA49" s="89">
        <f t="shared" si="79"/>
        <v>0.11901551390572512</v>
      </c>
      <c r="CB49" s="178">
        <f t="shared" si="80"/>
        <v>298491.64681480965</v>
      </c>
      <c r="CC49" s="179">
        <f t="shared" si="81"/>
        <v>23867.90124512773</v>
      </c>
      <c r="CD49" s="180">
        <f t="shared" si="82"/>
        <v>322359.54805993737</v>
      </c>
      <c r="CE49" s="82"/>
      <c r="CF49" s="84">
        <v>521770.26443935401</v>
      </c>
      <c r="CG49" s="88">
        <v>2.0884009271433706</v>
      </c>
      <c r="CH49" s="85">
        <v>64087.194879139759</v>
      </c>
      <c r="CI49" s="88">
        <v>1.8425920726586285</v>
      </c>
      <c r="CJ49" s="85">
        <v>585857.45931849373</v>
      </c>
      <c r="CK49" s="89">
        <v>2.0583630251894389</v>
      </c>
      <c r="CL49" s="87">
        <f>+'All Plans Q1'!CL49+'All Plans Q2'!CL49</f>
        <v>511747.70129905001</v>
      </c>
      <c r="CM49" s="85">
        <f t="shared" si="83"/>
        <v>0.54672614671348541</v>
      </c>
      <c r="CN49" s="85">
        <f>+'All Plans Q1'!CN49+'All Plans Q2'!CN49</f>
        <v>115743.11931052955</v>
      </c>
      <c r="CO49" s="85">
        <f t="shared" si="84"/>
        <v>0.36773850192229707</v>
      </c>
      <c r="CP49" s="85">
        <f t="shared" si="85"/>
        <v>627490.82060957956</v>
      </c>
      <c r="CQ49" s="89">
        <f t="shared" si="86"/>
        <v>0.50168562488523394</v>
      </c>
      <c r="CR49" s="178">
        <f t="shared" si="87"/>
        <v>1033517.9657384041</v>
      </c>
      <c r="CS49" s="179">
        <f t="shared" si="88"/>
        <v>179830.31418966933</v>
      </c>
      <c r="CT49" s="180">
        <f t="shared" si="89"/>
        <v>1213348.2799280733</v>
      </c>
      <c r="CU49" s="82"/>
      <c r="CV49" s="87">
        <f t="shared" si="90"/>
        <v>903347.22079940187</v>
      </c>
      <c r="CW49" s="88">
        <f t="shared" si="104"/>
        <v>0.69301294185562634</v>
      </c>
      <c r="CX49" s="88">
        <f t="shared" si="91"/>
        <v>133333.60227110126</v>
      </c>
      <c r="CY49" s="88">
        <f t="shared" si="92"/>
        <v>0.73564990273496389</v>
      </c>
      <c r="CZ49" s="85">
        <f t="shared" si="93"/>
        <v>1036680.8230705031</v>
      </c>
      <c r="DA49" s="89">
        <f t="shared" si="105"/>
        <v>0.69821769888358742</v>
      </c>
      <c r="DB49" s="87">
        <f t="shared" si="94"/>
        <v>871914.71606967552</v>
      </c>
      <c r="DC49" s="88">
        <f t="shared" si="95"/>
        <v>0.18424627262487139</v>
      </c>
      <c r="DD49" s="85">
        <f t="shared" si="96"/>
        <v>307729.50266968273</v>
      </c>
      <c r="DE49" s="88">
        <f t="shared" si="97"/>
        <v>0.15557121195881762</v>
      </c>
      <c r="DF49" s="85">
        <f t="shared" si="98"/>
        <v>1179644.2187393582</v>
      </c>
      <c r="DG49" s="89">
        <f t="shared" si="99"/>
        <v>0.17579355890962578</v>
      </c>
      <c r="DH49" s="226"/>
      <c r="DI49" s="239" t="s">
        <v>112</v>
      </c>
      <c r="DJ49" s="87">
        <f t="shared" si="100"/>
        <v>1036680.8230705031</v>
      </c>
      <c r="DK49" s="85">
        <f t="shared" si="101"/>
        <v>1179644.2187393582</v>
      </c>
      <c r="DL49" s="86">
        <f t="shared" si="102"/>
        <v>2216325.0418098615</v>
      </c>
      <c r="DM49"/>
    </row>
    <row r="50" spans="1:119" s="101" customFormat="1" ht="15.6">
      <c r="A50" s="74">
        <v>38</v>
      </c>
      <c r="B50" s="74" t="s">
        <v>113</v>
      </c>
      <c r="C50" s="83"/>
      <c r="D50" s="84">
        <v>970.14</v>
      </c>
      <c r="E50" s="88">
        <v>4.9402670414617003E-3</v>
      </c>
      <c r="F50" s="85">
        <v>119.68</v>
      </c>
      <c r="G50" s="88">
        <v>4.2808598919769651E-3</v>
      </c>
      <c r="H50" s="85">
        <v>1089.82</v>
      </c>
      <c r="I50" s="89">
        <v>4.858089162888767E-3</v>
      </c>
      <c r="J50" s="87">
        <f>+'All Plans Q1'!J50+'All Plans Q2'!J50</f>
        <v>0</v>
      </c>
      <c r="K50" s="85">
        <f t="shared" si="49"/>
        <v>0</v>
      </c>
      <c r="L50" s="85">
        <f>+'All Plans Q1'!L50+'All Plans Q2'!L50</f>
        <v>2251.2600000000002</v>
      </c>
      <c r="M50" s="85">
        <f t="shared" si="50"/>
        <v>5.9079195293104993E-3</v>
      </c>
      <c r="N50" s="85">
        <f t="shared" si="51"/>
        <v>2251.2600000000002</v>
      </c>
      <c r="O50" s="89">
        <f t="shared" si="52"/>
        <v>2.6172481262272387E-3</v>
      </c>
      <c r="P50" s="178">
        <f t="shared" si="53"/>
        <v>970.14</v>
      </c>
      <c r="Q50" s="179">
        <f t="shared" si="54"/>
        <v>2370.94</v>
      </c>
      <c r="R50" s="180">
        <f t="shared" si="55"/>
        <v>3341.08</v>
      </c>
      <c r="S50" s="80"/>
      <c r="T50" s="84">
        <v>1464.9183458016792</v>
      </c>
      <c r="U50" s="88">
        <v>3.9731663311708314E-3</v>
      </c>
      <c r="V50" s="85">
        <v>1816.55031848664</v>
      </c>
      <c r="W50" s="88">
        <v>3.6194192322752797E-2</v>
      </c>
      <c r="X50" s="85">
        <v>3281.4686642883189</v>
      </c>
      <c r="Y50" s="89">
        <v>7.8336866406814136E-3</v>
      </c>
      <c r="Z50" s="87">
        <f>+'All Plans Q1'!Z50+'All Plans Q2'!Z50</f>
        <v>236.49051506169306</v>
      </c>
      <c r="AA50" s="88">
        <f t="shared" si="56"/>
        <v>1.4431822013511724E-4</v>
      </c>
      <c r="AB50" s="85">
        <f>+'All Plans Q1'!AB50+'All Plans Q2'!AB50</f>
        <v>364.08617007173223</v>
      </c>
      <c r="AC50" s="88">
        <f t="shared" si="57"/>
        <v>7.42749542667864E-4</v>
      </c>
      <c r="AD50" s="85">
        <f t="shared" si="103"/>
        <v>600.57668513342526</v>
      </c>
      <c r="AE50" s="89">
        <f t="shared" si="58"/>
        <v>2.8211174197536866E-4</v>
      </c>
      <c r="AF50" s="178">
        <f t="shared" si="59"/>
        <v>1701.4088608633722</v>
      </c>
      <c r="AG50" s="179">
        <f t="shared" si="60"/>
        <v>2180.6364885583721</v>
      </c>
      <c r="AH50" s="180">
        <f t="shared" si="61"/>
        <v>3882.0453494217445</v>
      </c>
      <c r="AI50" s="82"/>
      <c r="AJ50" s="84">
        <v>356.98854347922304</v>
      </c>
      <c r="AK50" s="88">
        <v>2.9148584450259898E-3</v>
      </c>
      <c r="AL50" s="85">
        <v>1032.2160767823118</v>
      </c>
      <c r="AM50" s="88">
        <v>5.5657073049838877E-2</v>
      </c>
      <c r="AN50" s="85">
        <v>1389.2046202615347</v>
      </c>
      <c r="AO50" s="89">
        <v>9.851257429984361E-3</v>
      </c>
      <c r="AP50" s="87">
        <f>+'All Plans Q1'!AP50+'All Plans Q2'!AP50</f>
        <v>0</v>
      </c>
      <c r="AQ50" s="85">
        <f t="shared" si="62"/>
        <v>0</v>
      </c>
      <c r="AR50" s="85">
        <f>+'All Plans Q1'!AR50+'All Plans Q2'!AR50</f>
        <v>1208.201705517042</v>
      </c>
      <c r="AS50" s="85">
        <f t="shared" si="63"/>
        <v>6.1843620396646367E-3</v>
      </c>
      <c r="AT50" s="85">
        <f t="shared" si="64"/>
        <v>1208.201705517042</v>
      </c>
      <c r="AU50" s="89">
        <f t="shared" si="65"/>
        <v>2.9050572871993047E-3</v>
      </c>
      <c r="AV50" s="178">
        <f t="shared" si="66"/>
        <v>356.98854347922304</v>
      </c>
      <c r="AW50" s="179">
        <f t="shared" si="67"/>
        <v>2240.4177822993538</v>
      </c>
      <c r="AX50" s="180">
        <f t="shared" si="68"/>
        <v>2597.406325778577</v>
      </c>
      <c r="AY50" s="82"/>
      <c r="AZ50" s="84">
        <v>473.6496010947879</v>
      </c>
      <c r="BA50" s="88">
        <v>2.1903276874244513E-3</v>
      </c>
      <c r="BB50" s="85">
        <v>1315.7880437290912</v>
      </c>
      <c r="BC50" s="88">
        <v>4.3091142745344396E-2</v>
      </c>
      <c r="BD50" s="85">
        <v>1789.4376448238791</v>
      </c>
      <c r="BE50" s="89">
        <v>7.2511159482451203E-3</v>
      </c>
      <c r="BF50" s="87">
        <f>+'All Plans Q1'!BF50+'All Plans Q2'!BF50</f>
        <v>0</v>
      </c>
      <c r="BG50" s="85">
        <f t="shared" si="69"/>
        <v>0</v>
      </c>
      <c r="BH50" s="85">
        <f>+'All Plans Q1'!BH50+'All Plans Q2'!BH50</f>
        <v>1660.8097685642103</v>
      </c>
      <c r="BI50" s="85">
        <f t="shared" si="70"/>
        <v>4.438270689531885E-3</v>
      </c>
      <c r="BJ50" s="85">
        <f t="shared" si="71"/>
        <v>1660.8097685642103</v>
      </c>
      <c r="BK50" s="89">
        <f t="shared" si="72"/>
        <v>1.1942171758053154E-3</v>
      </c>
      <c r="BL50" s="178">
        <f t="shared" si="73"/>
        <v>473.6496010947879</v>
      </c>
      <c r="BM50" s="179">
        <f t="shared" si="74"/>
        <v>2976.5978122933016</v>
      </c>
      <c r="BN50" s="180">
        <f t="shared" si="75"/>
        <v>3450.2474133880896</v>
      </c>
      <c r="BO50" s="82"/>
      <c r="BP50" s="84">
        <v>768.18</v>
      </c>
      <c r="BQ50" s="88">
        <v>5.1256422232601583E-3</v>
      </c>
      <c r="BR50" s="85">
        <v>0</v>
      </c>
      <c r="BS50" s="88">
        <v>0</v>
      </c>
      <c r="BT50" s="85">
        <v>768.18</v>
      </c>
      <c r="BU50" s="89">
        <v>4.542540861461314E-3</v>
      </c>
      <c r="BV50" s="87">
        <f>+'All Plans Q1'!BV50+'All Plans Q2'!BV50</f>
        <v>1076.8699999999999</v>
      </c>
      <c r="BW50" s="85">
        <f t="shared" si="76"/>
        <v>2.4391608454966338E-3</v>
      </c>
      <c r="BX50" s="85">
        <f>+'All Plans Q1'!BX50+'All Plans Q2'!BX50</f>
        <v>0</v>
      </c>
      <c r="BY50" s="85">
        <f t="shared" si="77"/>
        <v>0</v>
      </c>
      <c r="BZ50" s="85">
        <f t="shared" si="78"/>
        <v>1076.8699999999999</v>
      </c>
      <c r="CA50" s="89">
        <f t="shared" si="79"/>
        <v>1.6217921686746987E-3</v>
      </c>
      <c r="CB50" s="178">
        <f t="shared" si="80"/>
        <v>1845.0499999999997</v>
      </c>
      <c r="CC50" s="179">
        <f t="shared" si="81"/>
        <v>0</v>
      </c>
      <c r="CD50" s="180">
        <f t="shared" si="82"/>
        <v>1845.0499999999997</v>
      </c>
      <c r="CE50" s="82"/>
      <c r="CF50" s="84">
        <v>0</v>
      </c>
      <c r="CG50" s="88">
        <v>0</v>
      </c>
      <c r="CH50" s="85">
        <v>0</v>
      </c>
      <c r="CI50" s="88">
        <v>0</v>
      </c>
      <c r="CJ50" s="85">
        <v>0</v>
      </c>
      <c r="CK50" s="89">
        <v>0</v>
      </c>
      <c r="CL50" s="87">
        <f>+'All Plans Q1'!CL50+'All Plans Q2'!CL50</f>
        <v>0</v>
      </c>
      <c r="CM50" s="85">
        <f t="shared" si="83"/>
        <v>0</v>
      </c>
      <c r="CN50" s="85">
        <f>+'All Plans Q1'!CN50+'All Plans Q2'!CN50</f>
        <v>0</v>
      </c>
      <c r="CO50" s="85">
        <f t="shared" si="84"/>
        <v>0</v>
      </c>
      <c r="CP50" s="85">
        <f t="shared" si="85"/>
        <v>0</v>
      </c>
      <c r="CQ50" s="89">
        <f t="shared" si="86"/>
        <v>0</v>
      </c>
      <c r="CR50" s="178">
        <f t="shared" si="87"/>
        <v>0</v>
      </c>
      <c r="CS50" s="179">
        <f t="shared" si="88"/>
        <v>0</v>
      </c>
      <c r="CT50" s="180">
        <f t="shared" si="89"/>
        <v>0</v>
      </c>
      <c r="CU50" s="82"/>
      <c r="CV50" s="87">
        <f t="shared" si="90"/>
        <v>4033.8764903756901</v>
      </c>
      <c r="CW50" s="88">
        <f t="shared" si="104"/>
        <v>3.0946335465599265E-3</v>
      </c>
      <c r="CX50" s="88">
        <f t="shared" si="91"/>
        <v>4284.2344389980435</v>
      </c>
      <c r="CY50" s="88">
        <f t="shared" si="92"/>
        <v>2.3637677184589142E-2</v>
      </c>
      <c r="CZ50" s="85">
        <f t="shared" si="93"/>
        <v>8318.1109293737336</v>
      </c>
      <c r="DA50" s="89">
        <f t="shared" si="105"/>
        <v>5.602353340504268E-3</v>
      </c>
      <c r="DB50" s="87">
        <f t="shared" si="94"/>
        <v>1313.3605150616929</v>
      </c>
      <c r="DC50" s="88">
        <f t="shared" si="95"/>
        <v>2.7752918382153009E-4</v>
      </c>
      <c r="DD50" s="85">
        <f t="shared" si="96"/>
        <v>5484.3576441529849</v>
      </c>
      <c r="DE50" s="88">
        <f t="shared" si="97"/>
        <v>2.7725913768895942E-3</v>
      </c>
      <c r="DF50" s="85">
        <f t="shared" si="98"/>
        <v>6797.7181592146781</v>
      </c>
      <c r="DG50" s="89">
        <f t="shared" si="99"/>
        <v>1.0130131175906452E-3</v>
      </c>
      <c r="DH50" s="226"/>
      <c r="DI50" s="239" t="s">
        <v>113</v>
      </c>
      <c r="DJ50" s="87">
        <f t="shared" si="100"/>
        <v>8318.1109293737336</v>
      </c>
      <c r="DK50" s="85">
        <f t="shared" si="101"/>
        <v>6797.7181592146781</v>
      </c>
      <c r="DL50" s="86">
        <f t="shared" si="102"/>
        <v>15115.829088588413</v>
      </c>
      <c r="DM50"/>
    </row>
    <row r="51" spans="1:119" s="101" customFormat="1" ht="15.6">
      <c r="A51" s="74">
        <v>39</v>
      </c>
      <c r="B51" s="74" t="s">
        <v>114</v>
      </c>
      <c r="C51" s="83"/>
      <c r="D51" s="84">
        <v>85220.21</v>
      </c>
      <c r="E51" s="88">
        <v>0.43396890627068757</v>
      </c>
      <c r="F51" s="85">
        <v>9972.2899999999991</v>
      </c>
      <c r="G51" s="88">
        <v>0.35670100511499803</v>
      </c>
      <c r="H51" s="85">
        <v>95192.5</v>
      </c>
      <c r="I51" s="89">
        <v>0.42433948049979719</v>
      </c>
      <c r="J51" s="87">
        <f>+'All Plans Q1'!J51+'All Plans Q2'!J51</f>
        <v>2521927.9900000002</v>
      </c>
      <c r="K51" s="85">
        <f t="shared" si="49"/>
        <v>5.2638314983145662</v>
      </c>
      <c r="L51" s="85">
        <f>+'All Plans Q1'!L51+'All Plans Q2'!L51</f>
        <v>443636.50000000006</v>
      </c>
      <c r="M51" s="85">
        <f t="shared" si="50"/>
        <v>1.1642230316644713</v>
      </c>
      <c r="N51" s="85">
        <f t="shared" si="51"/>
        <v>2965564.49</v>
      </c>
      <c r="O51" s="89">
        <f t="shared" si="52"/>
        <v>3.4476773472004729</v>
      </c>
      <c r="P51" s="178">
        <f t="shared" si="53"/>
        <v>2607148.2000000002</v>
      </c>
      <c r="Q51" s="179">
        <f t="shared" si="54"/>
        <v>453608.79000000004</v>
      </c>
      <c r="R51" s="180">
        <f t="shared" si="55"/>
        <v>3060756.99</v>
      </c>
      <c r="S51" s="80"/>
      <c r="T51" s="84">
        <v>96041.130110903498</v>
      </c>
      <c r="U51" s="88">
        <v>0.2604837229718866</v>
      </c>
      <c r="V51" s="85">
        <v>27011.494889605881</v>
      </c>
      <c r="W51" s="88">
        <v>0.53819551873131322</v>
      </c>
      <c r="X51" s="85">
        <v>123052.62500050938</v>
      </c>
      <c r="Y51" s="89">
        <v>0.29375740047675625</v>
      </c>
      <c r="Z51" s="87">
        <f>+'All Plans Q1'!Z51+'All Plans Q2'!Z51</f>
        <v>3949987.6433763336</v>
      </c>
      <c r="AA51" s="88">
        <f t="shared" si="56"/>
        <v>2.4104780104989363</v>
      </c>
      <c r="AB51" s="85">
        <f>+'All Plans Q1'!AB51+'All Plans Q2'!AB51</f>
        <v>951572.66928486864</v>
      </c>
      <c r="AC51" s="88">
        <f t="shared" si="57"/>
        <v>1.9412441971836638</v>
      </c>
      <c r="AD51" s="85">
        <f t="shared" si="103"/>
        <v>4901560.3126612026</v>
      </c>
      <c r="AE51" s="89">
        <f t="shared" si="58"/>
        <v>2.3024332319776644</v>
      </c>
      <c r="AF51" s="178">
        <f t="shared" si="59"/>
        <v>4046028.7734872373</v>
      </c>
      <c r="AG51" s="179">
        <f t="shared" si="60"/>
        <v>978584.16417447454</v>
      </c>
      <c r="AH51" s="180">
        <f t="shared" si="61"/>
        <v>5024612.9376617121</v>
      </c>
      <c r="AI51" s="82"/>
      <c r="AJ51" s="84">
        <v>41307.735382233572</v>
      </c>
      <c r="AK51" s="88">
        <v>0.33728309639945109</v>
      </c>
      <c r="AL51" s="85">
        <v>472.59594386228963</v>
      </c>
      <c r="AM51" s="88">
        <v>2.5482365138697814E-2</v>
      </c>
      <c r="AN51" s="85">
        <v>41780.33132609586</v>
      </c>
      <c r="AO51" s="89">
        <v>0.29627658402541418</v>
      </c>
      <c r="AP51" s="87">
        <f>+'All Plans Q1'!AP51+'All Plans Q2'!AP51</f>
        <v>1592164.1260496709</v>
      </c>
      <c r="AQ51" s="85">
        <f t="shared" si="62"/>
        <v>7.2196512345132264</v>
      </c>
      <c r="AR51" s="85">
        <f>+'All Plans Q1'!AR51+'All Plans Q2'!AR51</f>
        <v>232670.84062031674</v>
      </c>
      <c r="AS51" s="85">
        <f t="shared" si="63"/>
        <v>1.1909606714661696</v>
      </c>
      <c r="AT51" s="85">
        <f t="shared" si="64"/>
        <v>1824834.9666699877</v>
      </c>
      <c r="AU51" s="89">
        <f t="shared" si="65"/>
        <v>4.3877194458950983</v>
      </c>
      <c r="AV51" s="178">
        <f t="shared" si="66"/>
        <v>1633471.8614319044</v>
      </c>
      <c r="AW51" s="179">
        <f t="shared" si="67"/>
        <v>233143.43656417902</v>
      </c>
      <c r="AX51" s="180">
        <f t="shared" si="68"/>
        <v>1866615.2979960833</v>
      </c>
      <c r="AY51" s="82"/>
      <c r="AZ51" s="84">
        <v>109126.40985936922</v>
      </c>
      <c r="BA51" s="88">
        <v>0.50464013142147934</v>
      </c>
      <c r="BB51" s="85">
        <v>17995.097033829676</v>
      </c>
      <c r="BC51" s="88">
        <v>0.58932690466119786</v>
      </c>
      <c r="BD51" s="85">
        <v>127121.50689319889</v>
      </c>
      <c r="BE51" s="89">
        <v>0.51511869590121973</v>
      </c>
      <c r="BF51" s="87">
        <f>+'All Plans Q1'!BF51+'All Plans Q2'!BF51</f>
        <v>4457197.489396235</v>
      </c>
      <c r="BG51" s="85">
        <f t="shared" si="69"/>
        <v>4.3848129964508251</v>
      </c>
      <c r="BH51" s="85">
        <f>+'All Plans Q1'!BH51+'All Plans Q2'!BH51</f>
        <v>668323.3264586525</v>
      </c>
      <c r="BI51" s="85">
        <f t="shared" si="70"/>
        <v>1.7859961370026149</v>
      </c>
      <c r="BJ51" s="85">
        <f t="shared" si="71"/>
        <v>5125520.8158548875</v>
      </c>
      <c r="BK51" s="89">
        <f t="shared" si="72"/>
        <v>3.6855425040841636</v>
      </c>
      <c r="BL51" s="178">
        <f t="shared" si="73"/>
        <v>4566323.8992556045</v>
      </c>
      <c r="BM51" s="179">
        <f t="shared" si="74"/>
        <v>686318.42349248216</v>
      </c>
      <c r="BN51" s="180">
        <f t="shared" si="75"/>
        <v>5252642.3227480864</v>
      </c>
      <c r="BO51" s="82"/>
      <c r="BP51" s="84">
        <v>32807.382682065188</v>
      </c>
      <c r="BQ51" s="88">
        <v>0.21890560273613924</v>
      </c>
      <c r="BR51" s="85">
        <v>0</v>
      </c>
      <c r="BS51" s="88">
        <v>0</v>
      </c>
      <c r="BT51" s="85">
        <v>32807.382682065188</v>
      </c>
      <c r="BU51" s="89">
        <v>0.19400254678705436</v>
      </c>
      <c r="BV51" s="87">
        <f>+'All Plans Q1'!BV51+'All Plans Q2'!BV51</f>
        <v>377610.79125576693</v>
      </c>
      <c r="BW51" s="85">
        <f t="shared" si="76"/>
        <v>0.855306078605653</v>
      </c>
      <c r="BX51" s="85">
        <f>+'All Plans Q1'!BX51+'All Plans Q2'!BX51</f>
        <v>0</v>
      </c>
      <c r="BY51" s="85">
        <f t="shared" si="77"/>
        <v>0</v>
      </c>
      <c r="BZ51" s="85">
        <f t="shared" si="78"/>
        <v>377610.79125576693</v>
      </c>
      <c r="CA51" s="89">
        <f t="shared" si="79"/>
        <v>0.56869095068639597</v>
      </c>
      <c r="CB51" s="178">
        <f t="shared" si="80"/>
        <v>410418.17393783212</v>
      </c>
      <c r="CC51" s="179">
        <f t="shared" si="81"/>
        <v>0</v>
      </c>
      <c r="CD51" s="180">
        <f t="shared" si="82"/>
        <v>410418.17393783212</v>
      </c>
      <c r="CE51" s="82"/>
      <c r="CF51" s="84">
        <v>3128.1271540928847</v>
      </c>
      <c r="CG51" s="88">
        <v>1.2520421522773932E-2</v>
      </c>
      <c r="CH51" s="85">
        <v>1144.2486072852448</v>
      </c>
      <c r="CI51" s="88">
        <v>3.2898669022893096E-2</v>
      </c>
      <c r="CJ51" s="85">
        <v>4272.375761378129</v>
      </c>
      <c r="CK51" s="89">
        <v>1.5010648336143351E-2</v>
      </c>
      <c r="CL51" s="87">
        <f>+'All Plans Q1'!CL51+'All Plans Q2'!CL51</f>
        <v>252822.38266576052</v>
      </c>
      <c r="CM51" s="85">
        <f t="shared" si="83"/>
        <v>0.27010303461431517</v>
      </c>
      <c r="CN51" s="85">
        <f>+'All Plans Q1'!CN51+'All Plans Q2'!CN51</f>
        <v>49937.539089107864</v>
      </c>
      <c r="CO51" s="85">
        <f t="shared" si="84"/>
        <v>0.15866131761185431</v>
      </c>
      <c r="CP51" s="85">
        <f t="shared" si="85"/>
        <v>302759.92175486841</v>
      </c>
      <c r="CQ51" s="89">
        <f t="shared" si="86"/>
        <v>0.24205979680824807</v>
      </c>
      <c r="CR51" s="178">
        <f t="shared" si="87"/>
        <v>255950.50981985341</v>
      </c>
      <c r="CS51" s="179">
        <f t="shared" si="88"/>
        <v>51081.787696393112</v>
      </c>
      <c r="CT51" s="180">
        <f t="shared" si="89"/>
        <v>307032.2975162465</v>
      </c>
      <c r="CU51" s="82"/>
      <c r="CV51" s="87">
        <f t="shared" si="90"/>
        <v>367630.99518866435</v>
      </c>
      <c r="CW51" s="88">
        <f t="shared" si="104"/>
        <v>0.28203223702570401</v>
      </c>
      <c r="CX51" s="88">
        <f t="shared" si="91"/>
        <v>56595.726474583091</v>
      </c>
      <c r="CY51" s="88">
        <f t="shared" si="92"/>
        <v>0.31225917523467051</v>
      </c>
      <c r="CZ51" s="85">
        <f t="shared" si="93"/>
        <v>424226.72166324744</v>
      </c>
      <c r="DA51" s="89">
        <f t="shared" si="105"/>
        <v>0.28572208418723344</v>
      </c>
      <c r="DB51" s="87">
        <f t="shared" si="94"/>
        <v>13151710.422743767</v>
      </c>
      <c r="DC51" s="88">
        <f t="shared" si="95"/>
        <v>2.7791177042578719</v>
      </c>
      <c r="DD51" s="85">
        <f t="shared" si="96"/>
        <v>2346140.8754529459</v>
      </c>
      <c r="DE51" s="88">
        <f t="shared" si="97"/>
        <v>1.1860805553379752</v>
      </c>
      <c r="DF51" s="85">
        <f t="shared" si="98"/>
        <v>15497851.298196714</v>
      </c>
      <c r="DG51" s="89">
        <f t="shared" si="99"/>
        <v>2.3095289171794975</v>
      </c>
      <c r="DH51" s="226"/>
      <c r="DI51" s="239" t="s">
        <v>114</v>
      </c>
      <c r="DJ51" s="87">
        <f t="shared" si="100"/>
        <v>424226.72166324744</v>
      </c>
      <c r="DK51" s="85">
        <f t="shared" si="101"/>
        <v>15497851.298196714</v>
      </c>
      <c r="DL51" s="86">
        <f t="shared" si="102"/>
        <v>15922078.019859962</v>
      </c>
      <c r="DM51"/>
    </row>
    <row r="52" spans="1:119" s="101" customFormat="1" ht="15.6">
      <c r="A52" s="74">
        <v>40</v>
      </c>
      <c r="B52" s="74" t="s">
        <v>115</v>
      </c>
      <c r="C52" s="83"/>
      <c r="D52" s="84">
        <v>12420.81</v>
      </c>
      <c r="E52" s="88">
        <v>6.3250786764031897E-2</v>
      </c>
      <c r="F52" s="85">
        <v>9732.619999999999</v>
      </c>
      <c r="G52" s="88">
        <v>0.34812819687377039</v>
      </c>
      <c r="H52" s="85">
        <v>22153.43</v>
      </c>
      <c r="I52" s="89">
        <v>9.8753315413384682E-2</v>
      </c>
      <c r="J52" s="87">
        <f>+'All Plans Q1'!J52+'All Plans Q2'!J52</f>
        <v>12762.809999999998</v>
      </c>
      <c r="K52" s="85">
        <f t="shared" si="49"/>
        <v>2.6638857870404185E-2</v>
      </c>
      <c r="L52" s="85">
        <f>+'All Plans Q1'!L52+'All Plans Q2'!L52</f>
        <v>27345.640000000003</v>
      </c>
      <c r="M52" s="85">
        <f t="shared" si="50"/>
        <v>7.1762408872140207E-2</v>
      </c>
      <c r="N52" s="85">
        <f t="shared" si="51"/>
        <v>40108.449999999997</v>
      </c>
      <c r="O52" s="89">
        <f t="shared" si="52"/>
        <v>4.6628894755993917E-2</v>
      </c>
      <c r="P52" s="178">
        <f t="shared" si="53"/>
        <v>25183.619999999995</v>
      </c>
      <c r="Q52" s="179">
        <f t="shared" si="54"/>
        <v>37078.26</v>
      </c>
      <c r="R52" s="180">
        <f t="shared" si="55"/>
        <v>62261.88</v>
      </c>
      <c r="S52" s="80"/>
      <c r="T52" s="84">
        <v>19273.121987757091</v>
      </c>
      <c r="U52" s="88">
        <v>5.2272756087574798E-2</v>
      </c>
      <c r="V52" s="85">
        <v>41166.522313249014</v>
      </c>
      <c r="W52" s="88">
        <v>0.82022997695210131</v>
      </c>
      <c r="X52" s="85">
        <v>60439.644301006105</v>
      </c>
      <c r="Y52" s="89">
        <v>0.14428455139034907</v>
      </c>
      <c r="Z52" s="87">
        <f>+'All Plans Q1'!Z52+'All Plans Q2'!Z52</f>
        <v>16388.158645575688</v>
      </c>
      <c r="AA52" s="88">
        <f t="shared" si="56"/>
        <v>1.0000865727762624E-2</v>
      </c>
      <c r="AB52" s="85">
        <f>+'All Plans Q1'!AB52+'All Plans Q2'!AB52</f>
        <v>70716.287263100428</v>
      </c>
      <c r="AC52" s="88">
        <f t="shared" si="57"/>
        <v>0.14426389778411183</v>
      </c>
      <c r="AD52" s="85">
        <f t="shared" si="103"/>
        <v>87104.44590867612</v>
      </c>
      <c r="AE52" s="89">
        <f t="shared" si="58"/>
        <v>4.0915985547518657E-2</v>
      </c>
      <c r="AF52" s="178">
        <f t="shared" si="59"/>
        <v>35661.280633332775</v>
      </c>
      <c r="AG52" s="179">
        <f t="shared" si="60"/>
        <v>111882.80957634945</v>
      </c>
      <c r="AH52" s="180">
        <f t="shared" si="61"/>
        <v>147544.09020968224</v>
      </c>
      <c r="AI52" s="82"/>
      <c r="AJ52" s="84">
        <v>588.99151467765716</v>
      </c>
      <c r="AK52" s="88">
        <v>4.8091932415381244E-3</v>
      </c>
      <c r="AL52" s="85">
        <v>6580.3243796712486</v>
      </c>
      <c r="AM52" s="88">
        <v>0.35481097701236108</v>
      </c>
      <c r="AN52" s="85">
        <v>7169.3158943489061</v>
      </c>
      <c r="AO52" s="89">
        <v>5.0839721839402816E-2</v>
      </c>
      <c r="AP52" s="87">
        <f>+'All Plans Q1'!AP52+'All Plans Q2'!AP52</f>
        <v>0</v>
      </c>
      <c r="AQ52" s="85">
        <f t="shared" si="62"/>
        <v>0</v>
      </c>
      <c r="AR52" s="85">
        <f>+'All Plans Q1'!AR52+'All Plans Q2'!AR52</f>
        <v>1736.8496766240501</v>
      </c>
      <c r="AS52" s="85">
        <f t="shared" si="63"/>
        <v>8.8903261431177195E-3</v>
      </c>
      <c r="AT52" s="85">
        <f t="shared" si="64"/>
        <v>1736.8496766240501</v>
      </c>
      <c r="AU52" s="89">
        <f t="shared" si="65"/>
        <v>4.1761634558256152E-3</v>
      </c>
      <c r="AV52" s="178">
        <f t="shared" si="66"/>
        <v>588.99151467765716</v>
      </c>
      <c r="AW52" s="179">
        <f t="shared" si="67"/>
        <v>8317.1740562952982</v>
      </c>
      <c r="AX52" s="180">
        <f t="shared" si="68"/>
        <v>8906.1655709729548</v>
      </c>
      <c r="AY52" s="82"/>
      <c r="AZ52" s="84">
        <v>8503.7444313861233</v>
      </c>
      <c r="BA52" s="88">
        <v>3.9324401058914958E-2</v>
      </c>
      <c r="BB52" s="85">
        <v>17266.758588063465</v>
      </c>
      <c r="BC52" s="88">
        <v>0.56547432742962056</v>
      </c>
      <c r="BD52" s="85">
        <v>25770.503019449588</v>
      </c>
      <c r="BE52" s="89">
        <v>0.10442660909652521</v>
      </c>
      <c r="BF52" s="87">
        <f>+'All Plans Q1'!BF52+'All Plans Q2'!BF52</f>
        <v>21096.234100163172</v>
      </c>
      <c r="BG52" s="85">
        <f t="shared" si="69"/>
        <v>2.0753633124543213E-2</v>
      </c>
      <c r="BH52" s="85">
        <f>+'All Plans Q1'!BH52+'All Plans Q2'!BH52</f>
        <v>35157.868847100661</v>
      </c>
      <c r="BI52" s="85">
        <f t="shared" si="70"/>
        <v>9.3954251572948996E-2</v>
      </c>
      <c r="BJ52" s="85">
        <f t="shared" si="71"/>
        <v>56254.102947263833</v>
      </c>
      <c r="BK52" s="89">
        <f t="shared" si="72"/>
        <v>4.0449916191919115E-2</v>
      </c>
      <c r="BL52" s="178">
        <f t="shared" si="73"/>
        <v>29599.978531549295</v>
      </c>
      <c r="BM52" s="179">
        <f t="shared" si="74"/>
        <v>52424.627435164126</v>
      </c>
      <c r="BN52" s="180">
        <f t="shared" si="75"/>
        <v>82024.605966713425</v>
      </c>
      <c r="BO52" s="82"/>
      <c r="BP52" s="84">
        <v>1579.5304828894848</v>
      </c>
      <c r="BQ52" s="88">
        <v>1.0539337311599952E-2</v>
      </c>
      <c r="BR52" s="85">
        <v>0</v>
      </c>
      <c r="BS52" s="88">
        <v>0</v>
      </c>
      <c r="BT52" s="85">
        <v>1579.5304828894848</v>
      </c>
      <c r="BU52" s="89">
        <v>9.3403652274847131E-3</v>
      </c>
      <c r="BV52" s="87">
        <f>+'All Plans Q1'!BV52+'All Plans Q2'!BV52</f>
        <v>1092.55</v>
      </c>
      <c r="BW52" s="85">
        <f t="shared" si="76"/>
        <v>2.474676777835159E-3</v>
      </c>
      <c r="BX52" s="85">
        <f>+'All Plans Q1'!BX52+'All Plans Q2'!BX52</f>
        <v>2804.53</v>
      </c>
      <c r="BY52" s="85">
        <f t="shared" si="77"/>
        <v>1.2604176029625902E-2</v>
      </c>
      <c r="BZ52" s="85">
        <f t="shared" si="78"/>
        <v>3897.08</v>
      </c>
      <c r="CA52" s="89">
        <f t="shared" si="79"/>
        <v>5.8690963855421684E-3</v>
      </c>
      <c r="CB52" s="178">
        <f t="shared" si="80"/>
        <v>2672.0804828894848</v>
      </c>
      <c r="CC52" s="179">
        <f t="shared" si="81"/>
        <v>2804.53</v>
      </c>
      <c r="CD52" s="180">
        <f t="shared" si="82"/>
        <v>5476.610482889485</v>
      </c>
      <c r="CE52" s="82"/>
      <c r="CF52" s="84">
        <v>127.29682394919631</v>
      </c>
      <c r="CG52" s="88">
        <v>5.0950930567797371E-4</v>
      </c>
      <c r="CH52" s="85">
        <v>0</v>
      </c>
      <c r="CI52" s="88">
        <v>0</v>
      </c>
      <c r="CJ52" s="85">
        <v>127.29682394919631</v>
      </c>
      <c r="CK52" s="89">
        <v>4.4724714428980196E-4</v>
      </c>
      <c r="CL52" s="87">
        <f>+'All Plans Q1'!CL52+'All Plans Q2'!CL52</f>
        <v>0</v>
      </c>
      <c r="CM52" s="85">
        <f t="shared" si="83"/>
        <v>0</v>
      </c>
      <c r="CN52" s="85">
        <f>+'All Plans Q1'!CN52+'All Plans Q2'!CN52</f>
        <v>0</v>
      </c>
      <c r="CO52" s="85">
        <f t="shared" si="84"/>
        <v>0</v>
      </c>
      <c r="CP52" s="85">
        <f t="shared" si="85"/>
        <v>0</v>
      </c>
      <c r="CQ52" s="89">
        <f t="shared" si="86"/>
        <v>0</v>
      </c>
      <c r="CR52" s="178">
        <f t="shared" si="87"/>
        <v>127.29682394919631</v>
      </c>
      <c r="CS52" s="179">
        <f t="shared" si="88"/>
        <v>0</v>
      </c>
      <c r="CT52" s="180">
        <f t="shared" si="89"/>
        <v>127.29682394919631</v>
      </c>
      <c r="CU52" s="82"/>
      <c r="CV52" s="87">
        <f t="shared" si="90"/>
        <v>42493.495240659555</v>
      </c>
      <c r="CW52" s="88">
        <f t="shared" si="104"/>
        <v>3.2599360985909209E-2</v>
      </c>
      <c r="CX52" s="88">
        <f t="shared" si="91"/>
        <v>74746.225280983723</v>
      </c>
      <c r="CY52" s="88">
        <f t="shared" si="92"/>
        <v>0.41240206835452214</v>
      </c>
      <c r="CZ52" s="85">
        <f t="shared" si="93"/>
        <v>117239.72052164328</v>
      </c>
      <c r="DA52" s="89">
        <f t="shared" si="105"/>
        <v>7.8962440568662445E-2</v>
      </c>
      <c r="DB52" s="87">
        <f t="shared" si="94"/>
        <v>51339.752745738864</v>
      </c>
      <c r="DC52" s="88">
        <f t="shared" si="95"/>
        <v>1.0848719383386347E-2</v>
      </c>
      <c r="DD52" s="85">
        <f t="shared" si="96"/>
        <v>137761.17578682516</v>
      </c>
      <c r="DE52" s="88">
        <f t="shared" si="97"/>
        <v>6.9644518618134907E-2</v>
      </c>
      <c r="DF52" s="85">
        <f t="shared" si="98"/>
        <v>189100.92853256402</v>
      </c>
      <c r="DG52" s="89">
        <f t="shared" si="99"/>
        <v>2.818029766244223E-2</v>
      </c>
      <c r="DH52" s="226"/>
      <c r="DI52" s="239" t="s">
        <v>115</v>
      </c>
      <c r="DJ52" s="87">
        <f t="shared" si="100"/>
        <v>117239.72052164328</v>
      </c>
      <c r="DK52" s="85">
        <f t="shared" si="101"/>
        <v>189100.92853256402</v>
      </c>
      <c r="DL52" s="86">
        <f t="shared" si="102"/>
        <v>306340.64905420732</v>
      </c>
      <c r="DM52"/>
    </row>
    <row r="53" spans="1:119" s="101" customFormat="1" ht="15.6">
      <c r="A53" s="74">
        <v>41</v>
      </c>
      <c r="B53" s="74" t="s">
        <v>116</v>
      </c>
      <c r="C53" s="83"/>
      <c r="D53" s="84">
        <v>1928749.9700000002</v>
      </c>
      <c r="E53" s="88">
        <v>9.8218194363815989</v>
      </c>
      <c r="F53" s="85">
        <v>697742.05</v>
      </c>
      <c r="G53" s="88">
        <v>24.957686804735847</v>
      </c>
      <c r="H53" s="85">
        <v>2626492.0200000005</v>
      </c>
      <c r="I53" s="89">
        <v>11.70810998034155</v>
      </c>
      <c r="J53" s="87">
        <f>+'All Plans Q1'!J53+'All Plans Q2'!J53</f>
        <v>2186160.37</v>
      </c>
      <c r="K53" s="85">
        <f t="shared" si="49"/>
        <v>4.5630088811429648</v>
      </c>
      <c r="L53" s="85">
        <f>+'All Plans Q1'!L53+'All Plans Q2'!L53</f>
        <v>4624316.88</v>
      </c>
      <c r="M53" s="85">
        <f t="shared" si="50"/>
        <v>12.135467251704465</v>
      </c>
      <c r="N53" s="85">
        <f t="shared" si="51"/>
        <v>6810477.25</v>
      </c>
      <c r="O53" s="89">
        <f t="shared" si="52"/>
        <v>7.9176589204604246</v>
      </c>
      <c r="P53" s="178">
        <f t="shared" si="53"/>
        <v>4114910.3400000003</v>
      </c>
      <c r="Q53" s="179">
        <f t="shared" si="54"/>
        <v>5322058.93</v>
      </c>
      <c r="R53" s="180">
        <f t="shared" si="55"/>
        <v>9436969.2699999996</v>
      </c>
      <c r="S53" s="80"/>
      <c r="T53" s="84">
        <v>3515253.9441135395</v>
      </c>
      <c r="U53" s="88">
        <v>9.5341072465196639</v>
      </c>
      <c r="V53" s="85">
        <v>1552748.1129137801</v>
      </c>
      <c r="W53" s="88">
        <v>30.938016555695075</v>
      </c>
      <c r="X53" s="85">
        <v>5068002.0570273194</v>
      </c>
      <c r="Y53" s="89">
        <v>12.09858879383545</v>
      </c>
      <c r="Z53" s="87">
        <f>+'All Plans Q1'!Z53+'All Plans Q2'!Z53</f>
        <v>3542302.860621199</v>
      </c>
      <c r="AA53" s="88">
        <f t="shared" si="56"/>
        <v>2.1616885729688757</v>
      </c>
      <c r="AB53" s="85">
        <f>+'All Plans Q1'!AB53+'All Plans Q2'!AB53</f>
        <v>6356744.3885297459</v>
      </c>
      <c r="AC53" s="88">
        <f t="shared" si="57"/>
        <v>12.967998719936976</v>
      </c>
      <c r="AD53" s="85">
        <f t="shared" si="103"/>
        <v>9899047.2491509449</v>
      </c>
      <c r="AE53" s="89">
        <f t="shared" si="58"/>
        <v>4.6499265330855071</v>
      </c>
      <c r="AF53" s="178">
        <f t="shared" si="59"/>
        <v>7057556.8047347385</v>
      </c>
      <c r="AG53" s="179">
        <f t="shared" si="60"/>
        <v>7909492.5014435258</v>
      </c>
      <c r="AH53" s="180">
        <f t="shared" si="61"/>
        <v>14967049.306178264</v>
      </c>
      <c r="AI53" s="82"/>
      <c r="AJ53" s="84">
        <v>735440.12089959811</v>
      </c>
      <c r="AK53" s="88">
        <v>6.0049653871872604</v>
      </c>
      <c r="AL53" s="85">
        <v>425417.69716812659</v>
      </c>
      <c r="AM53" s="88">
        <v>22.93851489098062</v>
      </c>
      <c r="AN53" s="85">
        <v>1160857.8180677248</v>
      </c>
      <c r="AO53" s="89">
        <v>8.2319832792106311</v>
      </c>
      <c r="AP53" s="87">
        <f>+'All Plans Q1'!AP53+'All Plans Q2'!AP53</f>
        <v>978184.36135613662</v>
      </c>
      <c r="AQ53" s="85">
        <f t="shared" si="62"/>
        <v>4.435566545245754</v>
      </c>
      <c r="AR53" s="85">
        <f>+'All Plans Q1'!AR53+'All Plans Q2'!AR53</f>
        <v>2121729.4125691894</v>
      </c>
      <c r="AS53" s="85">
        <f t="shared" si="63"/>
        <v>10.860390924475285</v>
      </c>
      <c r="AT53" s="85">
        <f t="shared" si="64"/>
        <v>3099913.7739253258</v>
      </c>
      <c r="AU53" s="89">
        <f t="shared" si="65"/>
        <v>7.4535791975044861</v>
      </c>
      <c r="AV53" s="178">
        <f t="shared" si="66"/>
        <v>1713624.4822557347</v>
      </c>
      <c r="AW53" s="179">
        <f t="shared" si="67"/>
        <v>2547147.1097373161</v>
      </c>
      <c r="AX53" s="180">
        <f t="shared" si="68"/>
        <v>4260771.5919930506</v>
      </c>
      <c r="AY53" s="82"/>
      <c r="AZ53" s="84">
        <v>2767602.5700852955</v>
      </c>
      <c r="BA53" s="88">
        <v>12.798398907195025</v>
      </c>
      <c r="BB53" s="85">
        <v>895952.57300894416</v>
      </c>
      <c r="BC53" s="88">
        <v>29.341823252298809</v>
      </c>
      <c r="BD53" s="85">
        <v>3663555.1430942398</v>
      </c>
      <c r="BE53" s="89">
        <v>14.845369550711926</v>
      </c>
      <c r="BF53" s="87">
        <f>+'All Plans Q1'!BF53+'All Plans Q2'!BF53</f>
        <v>4683988.4012144404</v>
      </c>
      <c r="BG53" s="85">
        <f t="shared" si="69"/>
        <v>4.60792084392296</v>
      </c>
      <c r="BH53" s="85">
        <f>+'All Plans Q1'!BH53+'All Plans Q2'!BH53</f>
        <v>4700983.7798975129</v>
      </c>
      <c r="BI53" s="85">
        <f t="shared" si="70"/>
        <v>12.56269015103477</v>
      </c>
      <c r="BJ53" s="85">
        <f t="shared" si="71"/>
        <v>9384972.1811119542</v>
      </c>
      <c r="BK53" s="89">
        <f t="shared" si="72"/>
        <v>6.7483315580616763</v>
      </c>
      <c r="BL53" s="178">
        <f t="shared" si="73"/>
        <v>7451590.9712997358</v>
      </c>
      <c r="BM53" s="179">
        <f t="shared" si="74"/>
        <v>5596936.3529064571</v>
      </c>
      <c r="BN53" s="180">
        <f t="shared" si="75"/>
        <v>13048527.324206192</v>
      </c>
      <c r="BO53" s="82"/>
      <c r="BP53" s="84">
        <v>1140884.8886652924</v>
      </c>
      <c r="BQ53" s="88">
        <v>7.6124967549562452</v>
      </c>
      <c r="BR53" s="85">
        <v>490128.86238786811</v>
      </c>
      <c r="BS53" s="88">
        <v>25.477121446505254</v>
      </c>
      <c r="BT53" s="85">
        <v>1631013.7510531605</v>
      </c>
      <c r="BU53" s="89">
        <v>9.6448053968656744</v>
      </c>
      <c r="BV53" s="87">
        <f>+'All Plans Q1'!BV53+'All Plans Q2'!BV53</f>
        <v>1855623.5217672293</v>
      </c>
      <c r="BW53" s="85">
        <f t="shared" si="76"/>
        <v>4.2030739441875031</v>
      </c>
      <c r="BX53" s="85">
        <f>+'All Plans Q1'!BX53+'All Plans Q2'!BX53</f>
        <v>2849204.5571772666</v>
      </c>
      <c r="BY53" s="85">
        <f t="shared" si="77"/>
        <v>12.804953337305925</v>
      </c>
      <c r="BZ53" s="85">
        <f t="shared" si="78"/>
        <v>4704828.0789444959</v>
      </c>
      <c r="CA53" s="89">
        <f t="shared" si="79"/>
        <v>7.085584456241711</v>
      </c>
      <c r="CB53" s="178">
        <f t="shared" si="80"/>
        <v>2996508.4104325217</v>
      </c>
      <c r="CC53" s="179">
        <f t="shared" si="81"/>
        <v>3339333.4195651347</v>
      </c>
      <c r="CD53" s="180">
        <f t="shared" si="82"/>
        <v>6335841.8299976569</v>
      </c>
      <c r="CE53" s="82"/>
      <c r="CF53" s="84">
        <v>2018144.4397922333</v>
      </c>
      <c r="CG53" s="88">
        <v>8.0776828547331245</v>
      </c>
      <c r="CH53" s="85">
        <v>767370.52838383242</v>
      </c>
      <c r="CI53" s="88">
        <v>22.062923101228613</v>
      </c>
      <c r="CJ53" s="85">
        <v>2785514.9681760659</v>
      </c>
      <c r="CK53" s="89">
        <v>9.7866826228943751</v>
      </c>
      <c r="CL53" s="87">
        <f>+'All Plans Q1'!CL53+'All Plans Q2'!CL53</f>
        <v>3254884.3316490827</v>
      </c>
      <c r="CM53" s="85">
        <f t="shared" si="83"/>
        <v>3.4773587924739831</v>
      </c>
      <c r="CN53" s="85">
        <f>+'All Plans Q1'!CN53+'All Plans Q2'!CN53</f>
        <v>2698565.719757502</v>
      </c>
      <c r="CO53" s="85">
        <f t="shared" si="84"/>
        <v>8.5738704903921672</v>
      </c>
      <c r="CP53" s="85">
        <f t="shared" si="85"/>
        <v>5953450.0514065847</v>
      </c>
      <c r="CQ53" s="89">
        <f t="shared" si="86"/>
        <v>4.7598470147522391</v>
      </c>
      <c r="CR53" s="178">
        <f t="shared" si="87"/>
        <v>5273028.7714413162</v>
      </c>
      <c r="CS53" s="179">
        <f t="shared" si="88"/>
        <v>3465936.2481413344</v>
      </c>
      <c r="CT53" s="180">
        <f t="shared" si="89"/>
        <v>8738965.0195826516</v>
      </c>
      <c r="CU53" s="82"/>
      <c r="CV53" s="87">
        <f t="shared" si="90"/>
        <v>12106075.933555959</v>
      </c>
      <c r="CW53" s="88">
        <f t="shared" si="104"/>
        <v>9.2873117931518276</v>
      </c>
      <c r="CX53" s="88">
        <f t="shared" si="91"/>
        <v>4829359.8238625517</v>
      </c>
      <c r="CY53" s="88">
        <f t="shared" si="92"/>
        <v>26.645331890704082</v>
      </c>
      <c r="CZ53" s="85">
        <f t="shared" si="93"/>
        <v>16935435.75741851</v>
      </c>
      <c r="DA53" s="89">
        <f t="shared" si="105"/>
        <v>11.406231041404537</v>
      </c>
      <c r="DB53" s="87">
        <f t="shared" si="94"/>
        <v>16501143.846608087</v>
      </c>
      <c r="DC53" s="88">
        <f t="shared" si="95"/>
        <v>3.486894064007771</v>
      </c>
      <c r="DD53" s="85">
        <f t="shared" si="96"/>
        <v>23351544.737931218</v>
      </c>
      <c r="DE53" s="88">
        <f t="shared" si="97"/>
        <v>11.80526431321729</v>
      </c>
      <c r="DF53" s="85">
        <f t="shared" si="98"/>
        <v>39852688.584539309</v>
      </c>
      <c r="DG53" s="89">
        <f t="shared" si="99"/>
        <v>5.9389482414283075</v>
      </c>
      <c r="DH53" s="226"/>
      <c r="DI53" s="239" t="s">
        <v>116</v>
      </c>
      <c r="DJ53" s="87">
        <f t="shared" si="100"/>
        <v>16935435.75741851</v>
      </c>
      <c r="DK53" s="85">
        <f t="shared" si="101"/>
        <v>39852688.584539309</v>
      </c>
      <c r="DL53" s="86">
        <f t="shared" si="102"/>
        <v>56788124.341957822</v>
      </c>
      <c r="DM53"/>
    </row>
    <row r="54" spans="1:119" s="101" customFormat="1" ht="15.6">
      <c r="A54" s="74">
        <v>42</v>
      </c>
      <c r="B54" s="74" t="s">
        <v>117</v>
      </c>
      <c r="C54" s="83"/>
      <c r="D54" s="84">
        <v>11247665.309999999</v>
      </c>
      <c r="E54" s="88">
        <v>57.276754101866842</v>
      </c>
      <c r="F54" s="85">
        <v>2362043.56</v>
      </c>
      <c r="G54" s="88">
        <v>84.488448689058202</v>
      </c>
      <c r="H54" s="85">
        <v>13609708.869999999</v>
      </c>
      <c r="I54" s="89">
        <v>60.66798110827304</v>
      </c>
      <c r="J54" s="87">
        <f>+'All Plans Q1'!J54+'All Plans Q2'!J54</f>
        <v>14465723.27</v>
      </c>
      <c r="K54" s="85">
        <f t="shared" si="49"/>
        <v>30.193221256300809</v>
      </c>
      <c r="L54" s="85">
        <f>+'All Plans Q1'!L54+'All Plans Q2'!L54</f>
        <v>14061869.65</v>
      </c>
      <c r="M54" s="85">
        <f t="shared" si="50"/>
        <v>36.902176702759164</v>
      </c>
      <c r="N54" s="85">
        <f t="shared" si="51"/>
        <v>28527592.920000002</v>
      </c>
      <c r="O54" s="89">
        <f t="shared" si="52"/>
        <v>33.165333686754721</v>
      </c>
      <c r="P54" s="178">
        <f t="shared" si="53"/>
        <v>25713388.579999998</v>
      </c>
      <c r="Q54" s="179">
        <f t="shared" si="54"/>
        <v>16423913.210000001</v>
      </c>
      <c r="R54" s="180">
        <f t="shared" si="55"/>
        <v>42137301.789999999</v>
      </c>
      <c r="S54" s="80"/>
      <c r="T54" s="84">
        <v>13806837.967703912</v>
      </c>
      <c r="U54" s="88">
        <v>37.447045366335267</v>
      </c>
      <c r="V54" s="85">
        <v>5486682.1141775493</v>
      </c>
      <c r="W54" s="88">
        <v>109.32041112948154</v>
      </c>
      <c r="X54" s="85">
        <v>19293520.081881464</v>
      </c>
      <c r="Y54" s="89">
        <v>46.058459177739046</v>
      </c>
      <c r="Z54" s="87">
        <f>+'All Plans Q1'!Z54+'All Plans Q2'!Z54</f>
        <v>28895842.069077089</v>
      </c>
      <c r="AA54" s="88">
        <f t="shared" si="56"/>
        <v>17.633673365829381</v>
      </c>
      <c r="AB54" s="85">
        <f>+'All Plans Q1'!AB54+'All Plans Q2'!AB54</f>
        <v>18504565.214619208</v>
      </c>
      <c r="AC54" s="88">
        <f t="shared" si="57"/>
        <v>37.750012168048535</v>
      </c>
      <c r="AD54" s="85">
        <f t="shared" si="103"/>
        <v>47400407.283696294</v>
      </c>
      <c r="AE54" s="89">
        <f t="shared" si="58"/>
        <v>22.265618696427946</v>
      </c>
      <c r="AF54" s="178">
        <f t="shared" si="59"/>
        <v>42702680.036780998</v>
      </c>
      <c r="AG54" s="179">
        <f t="shared" si="60"/>
        <v>23991247.328796759</v>
      </c>
      <c r="AH54" s="180">
        <f t="shared" si="61"/>
        <v>66693927.365577757</v>
      </c>
      <c r="AI54" s="82"/>
      <c r="AJ54" s="84">
        <v>3738310.5105677918</v>
      </c>
      <c r="AK54" s="88">
        <v>30.523797362399502</v>
      </c>
      <c r="AL54" s="85">
        <v>1595834.5327199493</v>
      </c>
      <c r="AM54" s="88">
        <v>86.047370469101111</v>
      </c>
      <c r="AN54" s="85">
        <v>5334145.043287741</v>
      </c>
      <c r="AO54" s="89">
        <v>37.825987060430165</v>
      </c>
      <c r="AP54" s="87">
        <f>+'All Plans Q1'!AP54+'All Plans Q2'!AP54</f>
        <v>6364711.645957483</v>
      </c>
      <c r="AQ54" s="85">
        <f t="shared" si="62"/>
        <v>28.860717020466339</v>
      </c>
      <c r="AR54" s="85">
        <f>+'All Plans Q1'!AR54+'All Plans Q2'!AR54</f>
        <v>6900010.3458398851</v>
      </c>
      <c r="AS54" s="85">
        <f t="shared" si="63"/>
        <v>35.318740125303968</v>
      </c>
      <c r="AT54" s="85">
        <f t="shared" si="64"/>
        <v>13264721.991797369</v>
      </c>
      <c r="AU54" s="89">
        <f t="shared" si="65"/>
        <v>31.894324522951337</v>
      </c>
      <c r="AV54" s="178">
        <f t="shared" si="66"/>
        <v>10103022.156525275</v>
      </c>
      <c r="AW54" s="179">
        <f t="shared" si="67"/>
        <v>8495844.8785598353</v>
      </c>
      <c r="AX54" s="180">
        <f t="shared" si="68"/>
        <v>18598867.035085112</v>
      </c>
      <c r="AY54" s="82"/>
      <c r="AZ54" s="84">
        <v>10044461.919537222</v>
      </c>
      <c r="BA54" s="88">
        <v>46.449237995325795</v>
      </c>
      <c r="BB54" s="85">
        <v>2879178.8153449446</v>
      </c>
      <c r="BC54" s="88">
        <v>94.291102516618452</v>
      </c>
      <c r="BD54" s="85">
        <v>12923640.734882167</v>
      </c>
      <c r="BE54" s="89">
        <v>52.368864438032773</v>
      </c>
      <c r="BF54" s="87">
        <f>+'All Plans Q1'!BF54+'All Plans Q2'!BF54</f>
        <v>28409500.898059662</v>
      </c>
      <c r="BG54" s="85">
        <f t="shared" si="69"/>
        <v>27.948133116571302</v>
      </c>
      <c r="BH54" s="85">
        <f>+'All Plans Q1'!BH54+'All Plans Q2'!BH54</f>
        <v>13634567.14329413</v>
      </c>
      <c r="BI54" s="85">
        <f t="shared" si="70"/>
        <v>36.436382337064288</v>
      </c>
      <c r="BJ54" s="85">
        <f t="shared" si="71"/>
        <v>42044068.041353792</v>
      </c>
      <c r="BK54" s="89">
        <f t="shared" si="72"/>
        <v>30.232088675103935</v>
      </c>
      <c r="BL54" s="178">
        <f t="shared" si="73"/>
        <v>38453962.817596883</v>
      </c>
      <c r="BM54" s="179">
        <f t="shared" si="74"/>
        <v>16513745.958639074</v>
      </c>
      <c r="BN54" s="180">
        <f t="shared" si="75"/>
        <v>54967708.776235953</v>
      </c>
      <c r="BO54" s="82"/>
      <c r="BP54" s="84">
        <v>4558089.4482279131</v>
      </c>
      <c r="BQ54" s="88">
        <v>30.41362146011819</v>
      </c>
      <c r="BR54" s="85">
        <v>1644218.6661466651</v>
      </c>
      <c r="BS54" s="88">
        <v>85.467234959281896</v>
      </c>
      <c r="BT54" s="85">
        <v>6202308.114374578</v>
      </c>
      <c r="BU54" s="89">
        <v>36.676609707255587</v>
      </c>
      <c r="BV54" s="87">
        <f>+'All Plans Q1'!BV54+'All Plans Q2'!BV54</f>
        <v>12274679.338203993</v>
      </c>
      <c r="BW54" s="85">
        <f t="shared" si="76"/>
        <v>27.802721993159544</v>
      </c>
      <c r="BX54" s="85">
        <f>+'All Plans Q1'!BX54+'All Plans Q2'!BX54</f>
        <v>7838976.5650618449</v>
      </c>
      <c r="BY54" s="85">
        <f t="shared" si="77"/>
        <v>35.230088648775975</v>
      </c>
      <c r="BZ54" s="85">
        <f t="shared" si="78"/>
        <v>20113655.903265838</v>
      </c>
      <c r="CA54" s="89">
        <f t="shared" si="79"/>
        <v>30.291650456725659</v>
      </c>
      <c r="CB54" s="178">
        <f t="shared" si="80"/>
        <v>16832768.786431905</v>
      </c>
      <c r="CC54" s="179">
        <f t="shared" si="81"/>
        <v>9483195.2312085107</v>
      </c>
      <c r="CD54" s="180">
        <f t="shared" si="82"/>
        <v>26315964.017640416</v>
      </c>
      <c r="CE54" s="82"/>
      <c r="CF54" s="84">
        <v>7733336.0572929317</v>
      </c>
      <c r="CG54" s="88">
        <v>30.952906466058277</v>
      </c>
      <c r="CH54" s="85">
        <v>2108100.6199879651</v>
      </c>
      <c r="CI54" s="88">
        <v>60.610696069347206</v>
      </c>
      <c r="CJ54" s="85">
        <v>9841436.6772808973</v>
      </c>
      <c r="CK54" s="89">
        <v>34.577095587077984</v>
      </c>
      <c r="CL54" s="87">
        <f>+'All Plans Q1'!CL54+'All Plans Q2'!CL54</f>
        <v>13026207.412777515</v>
      </c>
      <c r="CM54" s="85">
        <f t="shared" si="83"/>
        <v>13.916561162854629</v>
      </c>
      <c r="CN54" s="85">
        <f>+'All Plans Q1'!CN54+'All Plans Q2'!CN54</f>
        <v>6550886.4496711828</v>
      </c>
      <c r="CO54" s="85">
        <f t="shared" si="84"/>
        <v>20.81344604858943</v>
      </c>
      <c r="CP54" s="85">
        <f t="shared" si="85"/>
        <v>19577093.8624487</v>
      </c>
      <c r="CQ54" s="89">
        <f t="shared" si="86"/>
        <v>15.652096007202552</v>
      </c>
      <c r="CR54" s="178">
        <f t="shared" si="87"/>
        <v>20759543.470070448</v>
      </c>
      <c r="CS54" s="179">
        <f t="shared" si="88"/>
        <v>8658987.0696591474</v>
      </c>
      <c r="CT54" s="180">
        <f t="shared" si="89"/>
        <v>29418530.539729595</v>
      </c>
      <c r="CU54" s="82"/>
      <c r="CV54" s="87">
        <f t="shared" si="90"/>
        <v>51128701.21332977</v>
      </c>
      <c r="CW54" s="88">
        <f t="shared" si="104"/>
        <v>39.223955999722108</v>
      </c>
      <c r="CX54" s="88">
        <f t="shared" si="91"/>
        <v>16076058.308377074</v>
      </c>
      <c r="CY54" s="88">
        <f t="shared" si="92"/>
        <v>88.697451576184164</v>
      </c>
      <c r="CZ54" s="85">
        <f t="shared" si="93"/>
        <v>67204759.521706849</v>
      </c>
      <c r="DA54" s="89">
        <f t="shared" si="105"/>
        <v>45.263258953985513</v>
      </c>
      <c r="DB54" s="87">
        <f t="shared" si="94"/>
        <v>103436664.63407575</v>
      </c>
      <c r="DC54" s="88">
        <f t="shared" si="95"/>
        <v>21.857435779366277</v>
      </c>
      <c r="DD54" s="85">
        <f t="shared" si="96"/>
        <v>67490875.368486255</v>
      </c>
      <c r="DE54" s="88">
        <f t="shared" si="97"/>
        <v>34.119696636650545</v>
      </c>
      <c r="DF54" s="85">
        <f t="shared" si="98"/>
        <v>170927540.00256199</v>
      </c>
      <c r="DG54" s="89">
        <f t="shared" si="99"/>
        <v>25.472053433898001</v>
      </c>
      <c r="DH54" s="226"/>
      <c r="DI54" s="239" t="s">
        <v>117</v>
      </c>
      <c r="DJ54" s="87">
        <f t="shared" si="100"/>
        <v>67204759.521706849</v>
      </c>
      <c r="DK54" s="85">
        <f t="shared" si="101"/>
        <v>170927540.00256199</v>
      </c>
      <c r="DL54" s="86">
        <f t="shared" si="102"/>
        <v>238132299.52426884</v>
      </c>
      <c r="DM54"/>
    </row>
    <row r="55" spans="1:119" s="101" customFormat="1" ht="15.6">
      <c r="A55" s="74">
        <v>43</v>
      </c>
      <c r="B55" s="74" t="s">
        <v>118</v>
      </c>
      <c r="C55" s="83"/>
      <c r="D55" s="84">
        <v>11134011.559999999</v>
      </c>
      <c r="E55" s="88">
        <v>56.697992402252837</v>
      </c>
      <c r="F55" s="85">
        <v>2258181.2400000002</v>
      </c>
      <c r="G55" s="88">
        <v>80.773374825625069</v>
      </c>
      <c r="H55" s="85">
        <v>13392192.799999999</v>
      </c>
      <c r="I55" s="89">
        <v>59.698360012659862</v>
      </c>
      <c r="J55" s="87">
        <f>+'All Plans Q1'!J55+'All Plans Q2'!J55</f>
        <v>5248767.83</v>
      </c>
      <c r="K55" s="85">
        <f t="shared" si="49"/>
        <v>10.955360161133781</v>
      </c>
      <c r="L55" s="85">
        <f>+'All Plans Q1'!L55+'All Plans Q2'!L55</f>
        <v>8526343.0099999998</v>
      </c>
      <c r="M55" s="85">
        <f t="shared" si="50"/>
        <v>22.375446808622311</v>
      </c>
      <c r="N55" s="85">
        <f t="shared" si="51"/>
        <v>13775110.84</v>
      </c>
      <c r="O55" s="89">
        <f t="shared" si="52"/>
        <v>16.014535431075274</v>
      </c>
      <c r="P55" s="178">
        <f t="shared" si="53"/>
        <v>16382779.389999999</v>
      </c>
      <c r="Q55" s="179">
        <f t="shared" si="54"/>
        <v>10784524.25</v>
      </c>
      <c r="R55" s="180">
        <f t="shared" si="55"/>
        <v>27167303.640000001</v>
      </c>
      <c r="S55" s="80"/>
      <c r="T55" s="84">
        <v>14751905.742193941</v>
      </c>
      <c r="U55" s="88">
        <v>40.010267728209264</v>
      </c>
      <c r="V55" s="85">
        <v>5192913.6446405435</v>
      </c>
      <c r="W55" s="88">
        <v>103.46716700154504</v>
      </c>
      <c r="X55" s="85">
        <v>19944819.386834484</v>
      </c>
      <c r="Y55" s="89">
        <v>47.61327355698959</v>
      </c>
      <c r="Z55" s="87">
        <f>+'All Plans Q1'!Z55+'All Plans Q2'!Z55</f>
        <v>13589391.154667892</v>
      </c>
      <c r="AA55" s="88">
        <f t="shared" si="56"/>
        <v>8.2929192473108699</v>
      </c>
      <c r="AB55" s="85">
        <f>+'All Plans Q1'!AB55+'All Plans Q2'!AB55</f>
        <v>11482959.421319405</v>
      </c>
      <c r="AC55" s="88">
        <f t="shared" si="57"/>
        <v>23.425671062919669</v>
      </c>
      <c r="AD55" s="85">
        <f t="shared" si="103"/>
        <v>25072350.575987294</v>
      </c>
      <c r="AE55" s="89">
        <f t="shared" si="58"/>
        <v>11.777354451975631</v>
      </c>
      <c r="AF55" s="178">
        <f t="shared" si="59"/>
        <v>28341296.896861833</v>
      </c>
      <c r="AG55" s="179">
        <f t="shared" si="60"/>
        <v>16675873.065959949</v>
      </c>
      <c r="AH55" s="180">
        <f t="shared" si="61"/>
        <v>45017169.962821782</v>
      </c>
      <c r="AI55" s="82"/>
      <c r="AJ55" s="84">
        <v>1461656.3988210908</v>
      </c>
      <c r="AK55" s="88">
        <v>11.93461688239835</v>
      </c>
      <c r="AL55" s="85">
        <v>448888.60819089483</v>
      </c>
      <c r="AM55" s="88">
        <v>24.204066008351926</v>
      </c>
      <c r="AN55" s="85">
        <v>1910545.0070119856</v>
      </c>
      <c r="AO55" s="89">
        <v>13.548235026819169</v>
      </c>
      <c r="AP55" s="87">
        <f>+'All Plans Q1'!AP55+'All Plans Q2'!AP55</f>
        <v>1106211.6654960662</v>
      </c>
      <c r="AQ55" s="85">
        <f t="shared" si="62"/>
        <v>5.0161049892807679</v>
      </c>
      <c r="AR55" s="85">
        <f>+'All Plans Q1'!AR55+'All Plans Q2'!AR55</f>
        <v>2130572.6065137126</v>
      </c>
      <c r="AS55" s="85">
        <f t="shared" si="63"/>
        <v>10.905656141938701</v>
      </c>
      <c r="AT55" s="85">
        <f t="shared" si="64"/>
        <v>3236784.2720097788</v>
      </c>
      <c r="AU55" s="89">
        <f t="shared" si="65"/>
        <v>7.7826770923735227</v>
      </c>
      <c r="AV55" s="178">
        <f t="shared" si="66"/>
        <v>2567868.064317157</v>
      </c>
      <c r="AW55" s="179">
        <f t="shared" si="67"/>
        <v>2579461.2147046076</v>
      </c>
      <c r="AX55" s="180">
        <f t="shared" si="68"/>
        <v>5147329.2790217642</v>
      </c>
      <c r="AY55" s="82"/>
      <c r="AZ55" s="84">
        <v>12821618.519107148</v>
      </c>
      <c r="BA55" s="88">
        <v>59.291818202913106</v>
      </c>
      <c r="BB55" s="85">
        <v>1352957.6879467051</v>
      </c>
      <c r="BC55" s="88">
        <v>44.308422726271658</v>
      </c>
      <c r="BD55" s="85">
        <v>14174576.207053853</v>
      </c>
      <c r="BE55" s="89">
        <v>57.43787490549861</v>
      </c>
      <c r="BF55" s="87">
        <f>+'All Plans Q1'!BF55+'All Plans Q2'!BF55</f>
        <v>9241554.1700415276</v>
      </c>
      <c r="BG55" s="85">
        <f t="shared" si="69"/>
        <v>9.0914721478252289</v>
      </c>
      <c r="BH55" s="85">
        <f>+'All Plans Q1'!BH55+'All Plans Q2'!BH55</f>
        <v>9061014.7139332145</v>
      </c>
      <c r="BI55" s="85">
        <f t="shared" si="70"/>
        <v>24.21423379333412</v>
      </c>
      <c r="BJ55" s="85">
        <f t="shared" si="71"/>
        <v>18302568.883974742</v>
      </c>
      <c r="BK55" s="89">
        <f t="shared" si="72"/>
        <v>13.160593426361169</v>
      </c>
      <c r="BL55" s="178">
        <f t="shared" si="73"/>
        <v>22063172.689148676</v>
      </c>
      <c r="BM55" s="179">
        <f t="shared" si="74"/>
        <v>10413972.40187992</v>
      </c>
      <c r="BN55" s="180">
        <f t="shared" si="75"/>
        <v>32477145.091028593</v>
      </c>
      <c r="BO55" s="82"/>
      <c r="BP55" s="84">
        <v>3049177.0402429765</v>
      </c>
      <c r="BQ55" s="88">
        <v>20.345479684012655</v>
      </c>
      <c r="BR55" s="85">
        <v>985983.51954052411</v>
      </c>
      <c r="BS55" s="88">
        <v>51.251872312117897</v>
      </c>
      <c r="BT55" s="85">
        <v>4035160.5597835006</v>
      </c>
      <c r="BU55" s="89">
        <v>23.861440971352632</v>
      </c>
      <c r="BV55" s="87">
        <f>+'All Plans Q1'!BV55+'All Plans Q2'!BV55</f>
        <v>7253842.2456555441</v>
      </c>
      <c r="BW55" s="85">
        <f t="shared" si="76"/>
        <v>16.430291479020106</v>
      </c>
      <c r="BX55" s="85">
        <f>+'All Plans Q1'!BX55+'All Plans Q2'!BX55</f>
        <v>4260669.6790434988</v>
      </c>
      <c r="BY55" s="85">
        <f t="shared" si="77"/>
        <v>19.148388727791804</v>
      </c>
      <c r="BZ55" s="85">
        <f t="shared" si="78"/>
        <v>11514511.924699042</v>
      </c>
      <c r="CA55" s="89">
        <f t="shared" si="79"/>
        <v>17.341132416715425</v>
      </c>
      <c r="CB55" s="178">
        <f t="shared" si="80"/>
        <v>10303019.285898522</v>
      </c>
      <c r="CC55" s="179">
        <f t="shared" si="81"/>
        <v>5246653.1985840229</v>
      </c>
      <c r="CD55" s="180">
        <f t="shared" si="82"/>
        <v>15549672.484482545</v>
      </c>
      <c r="CE55" s="82"/>
      <c r="CF55" s="84">
        <v>14042782.433321903</v>
      </c>
      <c r="CG55" s="88">
        <v>56.206652337564954</v>
      </c>
      <c r="CH55" s="85">
        <v>2287914.5130063384</v>
      </c>
      <c r="CI55" s="88">
        <v>65.78058460097003</v>
      </c>
      <c r="CJ55" s="85">
        <v>16330696.946328241</v>
      </c>
      <c r="CK55" s="89">
        <v>57.376589194577534</v>
      </c>
      <c r="CL55" s="87">
        <f>+'All Plans Q1'!CL55+'All Plans Q2'!CL55</f>
        <v>18529939.454049408</v>
      </c>
      <c r="CM55" s="85">
        <f t="shared" si="83"/>
        <v>19.796478559317418</v>
      </c>
      <c r="CN55" s="85">
        <f>+'All Plans Q1'!CN55+'All Plans Q2'!CN55</f>
        <v>8846698.0795958955</v>
      </c>
      <c r="CO55" s="85">
        <f t="shared" si="84"/>
        <v>28.107688112510509</v>
      </c>
      <c r="CP55" s="85">
        <f t="shared" si="85"/>
        <v>27376637.533645302</v>
      </c>
      <c r="CQ55" s="89">
        <f t="shared" si="86"/>
        <v>21.887914623166864</v>
      </c>
      <c r="CR55" s="178">
        <f t="shared" si="87"/>
        <v>32572721.887371309</v>
      </c>
      <c r="CS55" s="179">
        <f t="shared" si="88"/>
        <v>11134612.592602234</v>
      </c>
      <c r="CT55" s="180">
        <f t="shared" si="89"/>
        <v>43707334.47997354</v>
      </c>
      <c r="CU55" s="82"/>
      <c r="CV55" s="87">
        <f t="shared" si="90"/>
        <v>57261151.693687052</v>
      </c>
      <c r="CW55" s="88">
        <f t="shared" si="104"/>
        <v>43.928534095856065</v>
      </c>
      <c r="CX55" s="88">
        <f t="shared" si="91"/>
        <v>12526839.213325007</v>
      </c>
      <c r="CY55" s="88">
        <f t="shared" si="92"/>
        <v>69.11512095894534</v>
      </c>
      <c r="CZ55" s="85">
        <f t="shared" si="93"/>
        <v>69787990.90701206</v>
      </c>
      <c r="DA55" s="89">
        <f t="shared" si="105"/>
        <v>47.003098095785667</v>
      </c>
      <c r="DB55" s="87">
        <f t="shared" si="94"/>
        <v>54969706.51991044</v>
      </c>
      <c r="DC55" s="88">
        <f t="shared" si="95"/>
        <v>11.615773133444</v>
      </c>
      <c r="DD55" s="85">
        <f t="shared" si="96"/>
        <v>44308257.510405727</v>
      </c>
      <c r="DE55" s="88">
        <f t="shared" si="97"/>
        <v>22.399832518093834</v>
      </c>
      <c r="DF55" s="85">
        <f t="shared" si="98"/>
        <v>99277964.030316174</v>
      </c>
      <c r="DG55" s="89">
        <f t="shared" si="99"/>
        <v>14.794652778311288</v>
      </c>
      <c r="DH55" s="226"/>
      <c r="DI55" s="239" t="s">
        <v>118</v>
      </c>
      <c r="DJ55" s="87">
        <f t="shared" si="100"/>
        <v>69787990.90701206</v>
      </c>
      <c r="DK55" s="85">
        <f t="shared" si="101"/>
        <v>99277964.030316174</v>
      </c>
      <c r="DL55" s="86">
        <f t="shared" si="102"/>
        <v>169065954.93732822</v>
      </c>
      <c r="DM55"/>
    </row>
    <row r="56" spans="1:119" s="101" customFormat="1" ht="15.6">
      <c r="A56" s="74">
        <v>44</v>
      </c>
      <c r="B56" s="74" t="s">
        <v>119</v>
      </c>
      <c r="C56" s="83"/>
      <c r="D56" s="84">
        <v>593314.8600000001</v>
      </c>
      <c r="E56" s="88">
        <v>3.0213514008982862</v>
      </c>
      <c r="F56" s="85">
        <v>156484.76</v>
      </c>
      <c r="G56" s="88">
        <v>5.5973373394856392</v>
      </c>
      <c r="H56" s="85">
        <v>749799.62000000011</v>
      </c>
      <c r="I56" s="89">
        <v>3.3423807677048654</v>
      </c>
      <c r="J56" s="87">
        <f>+'All Plans Q1'!J56+'All Plans Q2'!J56</f>
        <v>346596.67</v>
      </c>
      <c r="K56" s="85">
        <f t="shared" si="49"/>
        <v>0.72342528255810312</v>
      </c>
      <c r="L56" s="85">
        <f>+'All Plans Q1'!L56+'All Plans Q2'!L56</f>
        <v>648701.84000000008</v>
      </c>
      <c r="M56" s="85">
        <f t="shared" si="50"/>
        <v>1.7023703478210668</v>
      </c>
      <c r="N56" s="85">
        <f t="shared" si="51"/>
        <v>995298.51</v>
      </c>
      <c r="O56" s="89">
        <f t="shared" si="52"/>
        <v>1.1571045371633051</v>
      </c>
      <c r="P56" s="178">
        <f t="shared" si="53"/>
        <v>939911.53</v>
      </c>
      <c r="Q56" s="179">
        <f t="shared" si="54"/>
        <v>805186.60000000009</v>
      </c>
      <c r="R56" s="180">
        <f t="shared" si="55"/>
        <v>1745098.1300000001</v>
      </c>
      <c r="S56" s="80"/>
      <c r="T56" s="84">
        <v>994255.01883977198</v>
      </c>
      <c r="U56" s="88">
        <v>2.6966285027237964</v>
      </c>
      <c r="V56" s="85">
        <v>355145.27836202114</v>
      </c>
      <c r="W56" s="88">
        <v>7.0761576911678086</v>
      </c>
      <c r="X56" s="85">
        <v>1349400.2972017932</v>
      </c>
      <c r="Y56" s="89">
        <v>3.2213560946539759</v>
      </c>
      <c r="Z56" s="87">
        <f>+'All Plans Q1'!Z56+'All Plans Q2'!Z56</f>
        <v>689877.6319031351</v>
      </c>
      <c r="AA56" s="88">
        <f t="shared" si="56"/>
        <v>0.42099748449242202</v>
      </c>
      <c r="AB56" s="85">
        <f>+'All Plans Q1'!AB56+'All Plans Q2'!AB56</f>
        <v>757859.15745768556</v>
      </c>
      <c r="AC56" s="88">
        <f t="shared" si="57"/>
        <v>1.5460613142692188</v>
      </c>
      <c r="AD56" s="85">
        <f t="shared" si="103"/>
        <v>1447736.7893608208</v>
      </c>
      <c r="AE56" s="89">
        <f t="shared" si="58"/>
        <v>0.68005228587532052</v>
      </c>
      <c r="AF56" s="178">
        <f t="shared" si="59"/>
        <v>1684132.6507429071</v>
      </c>
      <c r="AG56" s="179">
        <f t="shared" si="60"/>
        <v>1113004.4358197066</v>
      </c>
      <c r="AH56" s="180">
        <f t="shared" si="61"/>
        <v>2797137.086562614</v>
      </c>
      <c r="AI56" s="82"/>
      <c r="AJ56" s="84">
        <v>350747.6400693871</v>
      </c>
      <c r="AK56" s="88">
        <v>2.8639006472449791</v>
      </c>
      <c r="AL56" s="85">
        <v>136875.34115823227</v>
      </c>
      <c r="AM56" s="88">
        <v>7.3803160335507538</v>
      </c>
      <c r="AN56" s="85">
        <v>487622.98122761934</v>
      </c>
      <c r="AO56" s="89">
        <v>3.4578775846177039</v>
      </c>
      <c r="AP56" s="87">
        <f>+'All Plans Q1'!AP56+'All Plans Q2'!AP56</f>
        <v>170723.9812300406</v>
      </c>
      <c r="AQ56" s="85">
        <f t="shared" si="62"/>
        <v>0.77414607054776907</v>
      </c>
      <c r="AR56" s="85">
        <f>+'All Plans Q1'!AR56+'All Plans Q2'!AR56</f>
        <v>449716.18925565999</v>
      </c>
      <c r="AS56" s="85">
        <f t="shared" si="63"/>
        <v>2.3019399134725949</v>
      </c>
      <c r="AT56" s="85">
        <f t="shared" si="64"/>
        <v>620440.1704857006</v>
      </c>
      <c r="AU56" s="89">
        <f t="shared" si="65"/>
        <v>1.4918156714315614</v>
      </c>
      <c r="AV56" s="178">
        <f t="shared" si="66"/>
        <v>521471.6212994277</v>
      </c>
      <c r="AW56" s="179">
        <f t="shared" si="67"/>
        <v>586591.53041389224</v>
      </c>
      <c r="AX56" s="180">
        <f t="shared" si="68"/>
        <v>1108063.1517133201</v>
      </c>
      <c r="AY56" s="82"/>
      <c r="AZ56" s="84">
        <v>1464042.8798837201</v>
      </c>
      <c r="BA56" s="88">
        <v>6.7702657153599146</v>
      </c>
      <c r="BB56" s="85">
        <v>289962.29011628008</v>
      </c>
      <c r="BC56" s="88">
        <v>9.4960632099649604</v>
      </c>
      <c r="BD56" s="85">
        <v>1754005.1700000002</v>
      </c>
      <c r="BE56" s="89">
        <v>7.1075373306697038</v>
      </c>
      <c r="BF56" s="87">
        <f>+'All Plans Q1'!BF56+'All Plans Q2'!BF56</f>
        <v>853317.7000624747</v>
      </c>
      <c r="BG56" s="85">
        <f t="shared" si="69"/>
        <v>0.839459896097694</v>
      </c>
      <c r="BH56" s="85">
        <f>+'All Plans Q1'!BH56+'All Plans Q2'!BH56</f>
        <v>719436.23993752548</v>
      </c>
      <c r="BI56" s="85">
        <f t="shared" si="70"/>
        <v>1.9225879068992831</v>
      </c>
      <c r="BJ56" s="85">
        <f t="shared" si="71"/>
        <v>1572753.9400000002</v>
      </c>
      <c r="BK56" s="89">
        <f t="shared" si="72"/>
        <v>1.1309000007190573</v>
      </c>
      <c r="BL56" s="178">
        <f t="shared" si="73"/>
        <v>2317360.5799461948</v>
      </c>
      <c r="BM56" s="179">
        <f t="shared" si="74"/>
        <v>1009398.5300538056</v>
      </c>
      <c r="BN56" s="180">
        <f t="shared" si="75"/>
        <v>3326759.1100000003</v>
      </c>
      <c r="BO56" s="82"/>
      <c r="BP56" s="84">
        <v>442411.98168485123</v>
      </c>
      <c r="BQ56" s="88">
        <v>2.9519715866074012</v>
      </c>
      <c r="BR56" s="85">
        <v>129478.40769091868</v>
      </c>
      <c r="BS56" s="88">
        <v>6.730346589610078</v>
      </c>
      <c r="BT56" s="85">
        <v>571890.38937576988</v>
      </c>
      <c r="BU56" s="89">
        <v>3.3818056471353803</v>
      </c>
      <c r="BV56" s="87">
        <f>+'All Plans Q1'!BV56+'All Plans Q2'!BV56</f>
        <v>321488.36052032805</v>
      </c>
      <c r="BW56" s="85">
        <f t="shared" si="76"/>
        <v>0.72818615177699264</v>
      </c>
      <c r="BX56" s="85">
        <f>+'All Plans Q1'!BX56+'All Plans Q2'!BX56</f>
        <v>495919.4305843403</v>
      </c>
      <c r="BY56" s="85">
        <f t="shared" si="77"/>
        <v>2.2287712378176976</v>
      </c>
      <c r="BZ56" s="85">
        <f t="shared" si="78"/>
        <v>817407.79110466829</v>
      </c>
      <c r="CA56" s="89">
        <f t="shared" si="79"/>
        <v>1.23103582997691</v>
      </c>
      <c r="CB56" s="178">
        <f t="shared" si="80"/>
        <v>763900.34220517927</v>
      </c>
      <c r="CC56" s="179">
        <f t="shared" si="81"/>
        <v>625397.83827525901</v>
      </c>
      <c r="CD56" s="180">
        <f t="shared" si="82"/>
        <v>1389298.1804804383</v>
      </c>
      <c r="CE56" s="82"/>
      <c r="CF56" s="84">
        <v>851465.45396757056</v>
      </c>
      <c r="CG56" s="88">
        <v>3.4080156817811678</v>
      </c>
      <c r="CH56" s="85">
        <v>216133.54336100476</v>
      </c>
      <c r="CI56" s="88">
        <v>6.2141267749922307</v>
      </c>
      <c r="CJ56" s="85">
        <v>1067598.9973285752</v>
      </c>
      <c r="CK56" s="89">
        <v>3.7509231415893138</v>
      </c>
      <c r="CL56" s="87">
        <f>+'All Plans Q1'!CL56+'All Plans Q2'!CL56</f>
        <v>678926.46231187845</v>
      </c>
      <c r="CM56" s="85">
        <f t="shared" si="83"/>
        <v>0.72533173612573043</v>
      </c>
      <c r="CN56" s="85">
        <f>+'All Plans Q1'!CN56+'All Plans Q2'!CN56</f>
        <v>541575.89443685359</v>
      </c>
      <c r="CO56" s="85">
        <f t="shared" si="84"/>
        <v>1.7206924202821146</v>
      </c>
      <c r="CP56" s="85">
        <f t="shared" si="85"/>
        <v>1220502.356748732</v>
      </c>
      <c r="CQ56" s="89">
        <f t="shared" si="86"/>
        <v>0.97580469292691441</v>
      </c>
      <c r="CR56" s="178">
        <f t="shared" si="87"/>
        <v>1530391.9162794491</v>
      </c>
      <c r="CS56" s="179">
        <f t="shared" si="88"/>
        <v>757709.43779785838</v>
      </c>
      <c r="CT56" s="180">
        <f t="shared" si="89"/>
        <v>2288101.3540773075</v>
      </c>
      <c r="CU56" s="82"/>
      <c r="CV56" s="87">
        <f t="shared" si="90"/>
        <v>4696237.8344453014</v>
      </c>
      <c r="CW56" s="88">
        <f t="shared" si="104"/>
        <v>3.6027714729919373</v>
      </c>
      <c r="CX56" s="88">
        <f t="shared" si="91"/>
        <v>1284079.6206884568</v>
      </c>
      <c r="CY56" s="88">
        <f t="shared" si="92"/>
        <v>7.0847335703323484</v>
      </c>
      <c r="CZ56" s="85">
        <f t="shared" si="93"/>
        <v>5980317.4551337585</v>
      </c>
      <c r="DA56" s="89">
        <f t="shared" si="105"/>
        <v>4.0278197485600353</v>
      </c>
      <c r="DB56" s="87">
        <f t="shared" si="94"/>
        <v>3060930.8060278567</v>
      </c>
      <c r="DC56" s="88">
        <f t="shared" si="95"/>
        <v>0.64681221841908776</v>
      </c>
      <c r="DD56" s="85">
        <f t="shared" si="96"/>
        <v>3613208.7516720649</v>
      </c>
      <c r="DE56" s="88">
        <f t="shared" si="97"/>
        <v>1.8266407987576045</v>
      </c>
      <c r="DF56" s="85">
        <f t="shared" si="98"/>
        <v>6674139.5576999215</v>
      </c>
      <c r="DG56" s="89">
        <f t="shared" si="99"/>
        <v>0.99459712247936549</v>
      </c>
      <c r="DH56" s="226"/>
      <c r="DI56" s="239" t="s">
        <v>119</v>
      </c>
      <c r="DJ56" s="87">
        <f t="shared" si="100"/>
        <v>5980317.4551337585</v>
      </c>
      <c r="DK56" s="85">
        <f t="shared" si="101"/>
        <v>6674139.5576999215</v>
      </c>
      <c r="DL56" s="86">
        <f t="shared" si="102"/>
        <v>12654457.012833681</v>
      </c>
      <c r="DM56"/>
    </row>
    <row r="57" spans="1:119" s="101" customFormat="1" ht="15.6">
      <c r="A57" s="74">
        <v>45</v>
      </c>
      <c r="B57" s="74" t="s">
        <v>120</v>
      </c>
      <c r="C57" s="83"/>
      <c r="D57" s="84">
        <v>6511737</v>
      </c>
      <c r="E57" s="88">
        <v>33.159873506676036</v>
      </c>
      <c r="F57" s="85">
        <v>905089.68</v>
      </c>
      <c r="G57" s="88">
        <v>32.37434917909647</v>
      </c>
      <c r="H57" s="85">
        <v>7416826.6799999997</v>
      </c>
      <c r="I57" s="89">
        <v>33.061978415823049</v>
      </c>
      <c r="J57" s="87">
        <f>+'All Plans Q1'!J57+'All Plans Q2'!J57</f>
        <v>700143.41999999993</v>
      </c>
      <c r="K57" s="85">
        <f t="shared" si="49"/>
        <v>1.4613569468070673</v>
      </c>
      <c r="L57" s="85">
        <f>+'All Plans Q1'!L57+'All Plans Q2'!L57</f>
        <v>1959104.2400000002</v>
      </c>
      <c r="M57" s="85">
        <f t="shared" si="50"/>
        <v>5.1412232258606307</v>
      </c>
      <c r="N57" s="85">
        <f t="shared" si="51"/>
        <v>2659247.66</v>
      </c>
      <c r="O57" s="89">
        <f t="shared" si="52"/>
        <v>3.0915624829247483</v>
      </c>
      <c r="P57" s="178">
        <f t="shared" si="53"/>
        <v>7211880.4199999999</v>
      </c>
      <c r="Q57" s="179">
        <f t="shared" si="54"/>
        <v>2864193.9200000004</v>
      </c>
      <c r="R57" s="180">
        <f t="shared" si="55"/>
        <v>10076074.34</v>
      </c>
      <c r="S57" s="80"/>
      <c r="T57" s="84">
        <v>15711851.446136897</v>
      </c>
      <c r="U57" s="88">
        <v>42.613842160592391</v>
      </c>
      <c r="V57" s="85">
        <v>2250936.6897617923</v>
      </c>
      <c r="W57" s="88">
        <v>44.849203804853502</v>
      </c>
      <c r="X57" s="85">
        <v>17962788.135898691</v>
      </c>
      <c r="Y57" s="89">
        <v>42.881669107785996</v>
      </c>
      <c r="Z57" s="87">
        <f>+'All Plans Q1'!Z57+'All Plans Q2'!Z57</f>
        <v>5730391.2570074219</v>
      </c>
      <c r="AA57" s="88">
        <f t="shared" si="56"/>
        <v>3.496968437289798</v>
      </c>
      <c r="AB57" s="85">
        <f>+'All Plans Q1'!AB57+'All Plans Q2'!AB57</f>
        <v>1920191.0300000003</v>
      </c>
      <c r="AC57" s="88">
        <f t="shared" si="57"/>
        <v>3.9172622488968503</v>
      </c>
      <c r="AD57" s="85">
        <f t="shared" si="103"/>
        <v>7650582.2870074222</v>
      </c>
      <c r="AE57" s="89">
        <f t="shared" si="58"/>
        <v>3.593744395245825</v>
      </c>
      <c r="AF57" s="178">
        <f t="shared" si="59"/>
        <v>21442242.703144319</v>
      </c>
      <c r="AG57" s="179">
        <f t="shared" si="60"/>
        <v>4171127.7197617926</v>
      </c>
      <c r="AH57" s="180">
        <f t="shared" si="61"/>
        <v>25613370.422906112</v>
      </c>
      <c r="AI57" s="82"/>
      <c r="AJ57" s="84">
        <v>3710576.588394904</v>
      </c>
      <c r="AK57" s="88">
        <v>30.297346237465739</v>
      </c>
      <c r="AL57" s="85">
        <v>622262.3103753489</v>
      </c>
      <c r="AM57" s="88">
        <v>33.552373038679441</v>
      </c>
      <c r="AN57" s="85">
        <v>4332838.8987702532</v>
      </c>
      <c r="AO57" s="89">
        <v>30.725431496477423</v>
      </c>
      <c r="AP57" s="87">
        <f>+'All Plans Q1'!AP57+'All Plans Q2'!AP57</f>
        <v>339108.82944461663</v>
      </c>
      <c r="AQ57" s="85">
        <f t="shared" si="62"/>
        <v>1.5376853674052593</v>
      </c>
      <c r="AR57" s="85">
        <f>+'All Plans Q1'!AR57+'All Plans Q2'!AR57</f>
        <v>1288025.802549483</v>
      </c>
      <c r="AS57" s="85">
        <f t="shared" si="63"/>
        <v>6.5929536790272669</v>
      </c>
      <c r="AT57" s="85">
        <f t="shared" si="64"/>
        <v>1627134.6319940996</v>
      </c>
      <c r="AU57" s="89">
        <f t="shared" si="65"/>
        <v>3.912359416763084</v>
      </c>
      <c r="AV57" s="178">
        <f t="shared" si="66"/>
        <v>4049685.4178395206</v>
      </c>
      <c r="AW57" s="179">
        <f t="shared" si="67"/>
        <v>1910288.1129248319</v>
      </c>
      <c r="AX57" s="180">
        <f t="shared" si="68"/>
        <v>5959973.5307643525</v>
      </c>
      <c r="AY57" s="82"/>
      <c r="AZ57" s="84">
        <v>8764759.1563264504</v>
      </c>
      <c r="BA57" s="88">
        <v>40.531427893817458</v>
      </c>
      <c r="BB57" s="85">
        <v>984429.27227354888</v>
      </c>
      <c r="BC57" s="88">
        <v>32.239373580270147</v>
      </c>
      <c r="BD57" s="85">
        <v>9749188.4285999984</v>
      </c>
      <c r="BE57" s="89">
        <v>39.505425574092001</v>
      </c>
      <c r="BF57" s="87">
        <f>+'All Plans Q1'!BF57+'All Plans Q2'!BF57</f>
        <v>1621041.3307659561</v>
      </c>
      <c r="BG57" s="85">
        <f t="shared" si="69"/>
        <v>1.5947157629511584</v>
      </c>
      <c r="BH57" s="85">
        <f>+'All Plans Q1'!BH57+'All Plans Q2'!BH57</f>
        <v>923687.1352340437</v>
      </c>
      <c r="BI57" s="85">
        <f t="shared" si="70"/>
        <v>2.4684184885009799</v>
      </c>
      <c r="BJ57" s="85">
        <f t="shared" si="71"/>
        <v>2544728.466</v>
      </c>
      <c r="BK57" s="89">
        <f t="shared" si="72"/>
        <v>1.8298052548698147</v>
      </c>
      <c r="BL57" s="178">
        <f t="shared" si="73"/>
        <v>10385800.487092406</v>
      </c>
      <c r="BM57" s="179">
        <f t="shared" si="74"/>
        <v>1908116.4075075926</v>
      </c>
      <c r="BN57" s="180">
        <f t="shared" si="75"/>
        <v>12293916.894599998</v>
      </c>
      <c r="BO57" s="82"/>
      <c r="BP57" s="84">
        <v>3262889.7805210263</v>
      </c>
      <c r="BQ57" s="88">
        <v>21.771467141662949</v>
      </c>
      <c r="BR57" s="85">
        <v>1443507.3848594425</v>
      </c>
      <c r="BS57" s="88">
        <v>75.034171164333216</v>
      </c>
      <c r="BT57" s="85">
        <v>4706397.1653804686</v>
      </c>
      <c r="BU57" s="89">
        <v>27.83071862585134</v>
      </c>
      <c r="BV57" s="87">
        <f>+'All Plans Q1'!BV57+'All Plans Q2'!BV57</f>
        <v>370234.1395205704</v>
      </c>
      <c r="BW57" s="85">
        <f t="shared" si="76"/>
        <v>0.83859761789697296</v>
      </c>
      <c r="BX57" s="85">
        <f>+'All Plans Q1'!BX57+'All Plans Q2'!BX57</f>
        <v>1283054.3880587798</v>
      </c>
      <c r="BY57" s="85">
        <f t="shared" si="77"/>
        <v>5.766329246853056</v>
      </c>
      <c r="BZ57" s="85">
        <f t="shared" si="78"/>
        <v>1653288.5275793502</v>
      </c>
      <c r="CA57" s="89">
        <f t="shared" si="79"/>
        <v>2.4898923608122745</v>
      </c>
      <c r="CB57" s="178">
        <f t="shared" si="80"/>
        <v>3633123.9200415965</v>
      </c>
      <c r="CC57" s="179">
        <f t="shared" si="81"/>
        <v>2726561.7729182225</v>
      </c>
      <c r="CD57" s="180">
        <f t="shared" si="82"/>
        <v>6359685.692959819</v>
      </c>
      <c r="CE57" s="82"/>
      <c r="CF57" s="84">
        <v>9406503.6901306864</v>
      </c>
      <c r="CG57" s="88">
        <v>37.64980944008888</v>
      </c>
      <c r="CH57" s="85">
        <v>1928933.869717096</v>
      </c>
      <c r="CI57" s="88">
        <v>55.459413752252551</v>
      </c>
      <c r="CJ57" s="85">
        <v>11335437.559847783</v>
      </c>
      <c r="CK57" s="89">
        <v>39.826147429574505</v>
      </c>
      <c r="CL57" s="87">
        <f>+'All Plans Q1'!CL57+'All Plans Q2'!CL57</f>
        <v>2322704.5406182576</v>
      </c>
      <c r="CM57" s="85">
        <f t="shared" si="83"/>
        <v>2.4814636201053584</v>
      </c>
      <c r="CN57" s="85">
        <f>+'All Plans Q1'!CN57+'All Plans Q2'!CN57</f>
        <v>3352142.8088674447</v>
      </c>
      <c r="CO57" s="85">
        <f t="shared" si="84"/>
        <v>10.650412586991434</v>
      </c>
      <c r="CP57" s="85">
        <f t="shared" si="85"/>
        <v>5674847.3494857028</v>
      </c>
      <c r="CQ57" s="89">
        <f t="shared" si="86"/>
        <v>4.5371011736702762</v>
      </c>
      <c r="CR57" s="178">
        <f t="shared" si="87"/>
        <v>11729208.230748944</v>
      </c>
      <c r="CS57" s="179">
        <f t="shared" si="88"/>
        <v>5281076.6785845403</v>
      </c>
      <c r="CT57" s="180">
        <f t="shared" si="89"/>
        <v>17010284.909333482</v>
      </c>
      <c r="CU57" s="82"/>
      <c r="CV57" s="87">
        <f t="shared" si="90"/>
        <v>47368317.661509968</v>
      </c>
      <c r="CW57" s="88">
        <f t="shared" si="104"/>
        <v>36.339135625286225</v>
      </c>
      <c r="CX57" s="88">
        <f t="shared" si="91"/>
        <v>8135159.2069872292</v>
      </c>
      <c r="CY57" s="88">
        <f t="shared" si="92"/>
        <v>44.884627561365377</v>
      </c>
      <c r="CZ57" s="85">
        <f t="shared" si="93"/>
        <v>55503476.8684972</v>
      </c>
      <c r="DA57" s="89">
        <f t="shared" si="105"/>
        <v>37.382296495442141</v>
      </c>
      <c r="DB57" s="87">
        <f t="shared" si="94"/>
        <v>11083623.517356822</v>
      </c>
      <c r="DC57" s="88">
        <f t="shared" si="95"/>
        <v>2.3421055782331512</v>
      </c>
      <c r="DD57" s="85">
        <f t="shared" si="96"/>
        <v>10726205.404709753</v>
      </c>
      <c r="DE57" s="88">
        <f t="shared" si="97"/>
        <v>5.4225830154513623</v>
      </c>
      <c r="DF57" s="85">
        <f t="shared" si="98"/>
        <v>21809828.922066577</v>
      </c>
      <c r="DG57" s="89">
        <f t="shared" si="99"/>
        <v>3.2501557541793855</v>
      </c>
      <c r="DH57" s="226"/>
      <c r="DI57" s="239" t="s">
        <v>120</v>
      </c>
      <c r="DJ57" s="87">
        <f t="shared" si="100"/>
        <v>55503476.8684972</v>
      </c>
      <c r="DK57" s="85">
        <f t="shared" si="101"/>
        <v>21809828.922066577</v>
      </c>
      <c r="DL57" s="86">
        <f t="shared" si="102"/>
        <v>77313305.790563777</v>
      </c>
      <c r="DM57"/>
    </row>
    <row r="58" spans="1:119" s="101" customFormat="1" ht="15.6">
      <c r="A58" s="74">
        <v>46</v>
      </c>
      <c r="B58" s="74" t="s">
        <v>121</v>
      </c>
      <c r="C58" s="83"/>
      <c r="D58" s="84">
        <v>10773332.769999677</v>
      </c>
      <c r="E58" s="88">
        <v>54.861299204577371</v>
      </c>
      <c r="F58" s="85">
        <v>-2035395.5000000086</v>
      </c>
      <c r="G58" s="88">
        <v>-72.804503344422102</v>
      </c>
      <c r="H58" s="85">
        <v>8737937.269999668</v>
      </c>
      <c r="I58" s="89">
        <v>38.951091333786536</v>
      </c>
      <c r="J58" s="87">
        <f>+'All Plans Q1'!J58+'All Plans Q2'!J58</f>
        <v>44534074.212877974</v>
      </c>
      <c r="K58" s="85">
        <f t="shared" si="49"/>
        <v>92.952639218705656</v>
      </c>
      <c r="L58" s="85">
        <f>+'All Plans Q1'!L58+'All Plans Q2'!L58</f>
        <v>1899269.7571220202</v>
      </c>
      <c r="M58" s="85">
        <f t="shared" si="50"/>
        <v>4.9842012426507782</v>
      </c>
      <c r="N58" s="85">
        <f t="shared" si="51"/>
        <v>46433343.969999991</v>
      </c>
      <c r="O58" s="89">
        <f t="shared" si="52"/>
        <v>53.982028952651987</v>
      </c>
      <c r="P58" s="178">
        <f t="shared" si="53"/>
        <v>55307406.982877649</v>
      </c>
      <c r="Q58" s="179">
        <f t="shared" si="54"/>
        <v>-136125.74287798838</v>
      </c>
      <c r="R58" s="180">
        <f t="shared" si="55"/>
        <v>55171281.239999659</v>
      </c>
      <c r="S58" s="80"/>
      <c r="T58" s="84">
        <v>0</v>
      </c>
      <c r="U58" s="88">
        <v>0</v>
      </c>
      <c r="V58" s="85">
        <v>0</v>
      </c>
      <c r="W58" s="88">
        <v>0</v>
      </c>
      <c r="X58" s="85">
        <v>0</v>
      </c>
      <c r="Y58" s="89">
        <v>0</v>
      </c>
      <c r="Z58" s="87">
        <f>+'All Plans Q1'!Z58+'All Plans Q2'!Z58</f>
        <v>114679755.54000001</v>
      </c>
      <c r="AA58" s="88">
        <f t="shared" si="56"/>
        <v>69.983264236815884</v>
      </c>
      <c r="AB58" s="85">
        <f>+'All Plans Q1'!AB58+'All Plans Q2'!AB58</f>
        <v>0</v>
      </c>
      <c r="AC58" s="88">
        <f t="shared" si="57"/>
        <v>0</v>
      </c>
      <c r="AD58" s="85">
        <f t="shared" si="103"/>
        <v>114679755.54000001</v>
      </c>
      <c r="AE58" s="89">
        <f t="shared" si="58"/>
        <v>53.869066857817401</v>
      </c>
      <c r="AF58" s="178">
        <f t="shared" si="59"/>
        <v>114679755.54000001</v>
      </c>
      <c r="AG58" s="179">
        <f t="shared" si="60"/>
        <v>0</v>
      </c>
      <c r="AH58" s="180">
        <f t="shared" si="61"/>
        <v>114679755.54000001</v>
      </c>
      <c r="AI58" s="82"/>
      <c r="AJ58" s="84">
        <v>12512096.960618794</v>
      </c>
      <c r="AK58" s="88">
        <v>102.16291854969947</v>
      </c>
      <c r="AL58" s="85">
        <v>3821745.5066824853</v>
      </c>
      <c r="AM58" s="88">
        <v>206.06845177841504</v>
      </c>
      <c r="AN58" s="85">
        <v>16333842.467301279</v>
      </c>
      <c r="AO58" s="89">
        <v>115.82806781617438</v>
      </c>
      <c r="AP58" s="87">
        <f>+'All Plans Q1'!AP58+'All Plans Q2'!AP58</f>
        <v>10058234.772051182</v>
      </c>
      <c r="AQ58" s="85">
        <f t="shared" si="62"/>
        <v>45.608958210378454</v>
      </c>
      <c r="AR58" s="85">
        <f>+'All Plans Q1'!AR58+'All Plans Q2'!AR58</f>
        <v>16835121.773762625</v>
      </c>
      <c r="AS58" s="85">
        <f t="shared" si="63"/>
        <v>86.173101358298482</v>
      </c>
      <c r="AT58" s="85">
        <f t="shared" si="64"/>
        <v>26893356.545813806</v>
      </c>
      <c r="AU58" s="89">
        <f t="shared" si="65"/>
        <v>64.663657611070576</v>
      </c>
      <c r="AV58" s="178">
        <f t="shared" si="66"/>
        <v>22570331.732669976</v>
      </c>
      <c r="AW58" s="179">
        <f t="shared" si="67"/>
        <v>20656867.28044511</v>
      </c>
      <c r="AX58" s="180">
        <f t="shared" si="68"/>
        <v>43227199.013115086</v>
      </c>
      <c r="AY58" s="82"/>
      <c r="AZ58" s="84">
        <v>592535.55370762188</v>
      </c>
      <c r="BA58" s="88">
        <v>2.7400994871933904</v>
      </c>
      <c r="BB58" s="85">
        <v>97056.316292378033</v>
      </c>
      <c r="BC58" s="88">
        <v>3.1785268148805645</v>
      </c>
      <c r="BD58" s="85">
        <v>689591.86999999988</v>
      </c>
      <c r="BE58" s="89">
        <v>2.7943474983892598</v>
      </c>
      <c r="BF58" s="87">
        <f>+'All Plans Q1'!BF58+'All Plans Q2'!BF58</f>
        <v>844151.43077606265</v>
      </c>
      <c r="BG58" s="85">
        <f t="shared" si="69"/>
        <v>0.8304424862136478</v>
      </c>
      <c r="BH58" s="85">
        <f>+'All Plans Q1'!BH58+'All Plans Q2'!BH58</f>
        <v>1318631.8092239373</v>
      </c>
      <c r="BI58" s="85">
        <f t="shared" si="70"/>
        <v>3.5238502445843083</v>
      </c>
      <c r="BJ58" s="85">
        <f t="shared" si="71"/>
        <v>2162783.2400000002</v>
      </c>
      <c r="BK58" s="89">
        <f t="shared" si="72"/>
        <v>1.555164800713305</v>
      </c>
      <c r="BL58" s="178">
        <f t="shared" si="73"/>
        <v>1436686.9844836844</v>
      </c>
      <c r="BM58" s="179">
        <f t="shared" si="74"/>
        <v>1415688.1255163155</v>
      </c>
      <c r="BN58" s="180">
        <f t="shared" si="75"/>
        <v>2852375.11</v>
      </c>
      <c r="BO58" s="82"/>
      <c r="BP58" s="84">
        <v>1000</v>
      </c>
      <c r="BQ58" s="88">
        <v>6.6724494561953692E-3</v>
      </c>
      <c r="BR58" s="85">
        <v>0</v>
      </c>
      <c r="BS58" s="88">
        <v>0</v>
      </c>
      <c r="BT58" s="85">
        <v>1000</v>
      </c>
      <c r="BU58" s="89">
        <v>5.9133807980698725E-3</v>
      </c>
      <c r="BV58" s="87">
        <f>+'All Plans Q1'!BV58+'All Plans Q2'!BV58</f>
        <v>-530543.67000000004</v>
      </c>
      <c r="BW58" s="85">
        <f t="shared" si="76"/>
        <v>-1.2017061917316736</v>
      </c>
      <c r="BX58" s="85">
        <f>+'All Plans Q1'!BX58+'All Plans Q2'!BX58</f>
        <v>0</v>
      </c>
      <c r="BY58" s="85">
        <f t="shared" si="77"/>
        <v>0</v>
      </c>
      <c r="BZ58" s="85">
        <f t="shared" si="78"/>
        <v>-530543.67000000004</v>
      </c>
      <c r="CA58" s="89">
        <f t="shared" si="79"/>
        <v>-0.79901155120481937</v>
      </c>
      <c r="CB58" s="178">
        <f t="shared" si="80"/>
        <v>-529543.67000000004</v>
      </c>
      <c r="CC58" s="179">
        <f t="shared" si="81"/>
        <v>0</v>
      </c>
      <c r="CD58" s="180">
        <f t="shared" si="82"/>
        <v>-529543.67000000004</v>
      </c>
      <c r="CE58" s="82"/>
      <c r="CF58" s="84">
        <v>4695800</v>
      </c>
      <c r="CG58" s="88">
        <v>18.79507848960543</v>
      </c>
      <c r="CH58" s="85">
        <v>2885129</v>
      </c>
      <c r="CI58" s="88">
        <v>82.951295247405199</v>
      </c>
      <c r="CJ58" s="85">
        <v>7580929</v>
      </c>
      <c r="CK58" s="89">
        <v>26.634983820703177</v>
      </c>
      <c r="CL58" s="87">
        <f>+'All Plans Q1'!CL58+'All Plans Q2'!CL58</f>
        <v>1493043</v>
      </c>
      <c r="CM58" s="85">
        <f t="shared" si="83"/>
        <v>1.5950939187326794</v>
      </c>
      <c r="CN58" s="85">
        <f>+'All Plans Q1'!CN58+'All Plans Q2'!CN58</f>
        <v>5979998</v>
      </c>
      <c r="CO58" s="85">
        <f t="shared" si="84"/>
        <v>18.999621913751856</v>
      </c>
      <c r="CP58" s="85">
        <f t="shared" si="85"/>
        <v>7473041</v>
      </c>
      <c r="CQ58" s="89">
        <f t="shared" si="86"/>
        <v>5.9747762369429909</v>
      </c>
      <c r="CR58" s="178">
        <f t="shared" si="87"/>
        <v>6188843</v>
      </c>
      <c r="CS58" s="179">
        <f t="shared" si="88"/>
        <v>8865127</v>
      </c>
      <c r="CT58" s="180">
        <f t="shared" si="89"/>
        <v>15053970</v>
      </c>
      <c r="CU58" s="82"/>
      <c r="CV58" s="87">
        <f t="shared" si="90"/>
        <v>28574765.284326091</v>
      </c>
      <c r="CW58" s="88">
        <f t="shared" si="104"/>
        <v>21.921451349571647</v>
      </c>
      <c r="CX58" s="88">
        <f t="shared" si="91"/>
        <v>4768535.3229748551</v>
      </c>
      <c r="CY58" s="88">
        <f t="shared" si="92"/>
        <v>26.309741031387478</v>
      </c>
      <c r="CZ58" s="85">
        <f t="shared" si="93"/>
        <v>33343300.607300945</v>
      </c>
      <c r="DA58" s="89">
        <f t="shared" si="105"/>
        <v>22.457136377095008</v>
      </c>
      <c r="DB58" s="87">
        <f t="shared" si="94"/>
        <v>171078715.28570524</v>
      </c>
      <c r="DC58" s="88">
        <f t="shared" si="95"/>
        <v>36.151030640849925</v>
      </c>
      <c r="DD58" s="85">
        <f t="shared" si="96"/>
        <v>26033021.340108585</v>
      </c>
      <c r="DE58" s="88">
        <f t="shared" si="97"/>
        <v>13.160872278072469</v>
      </c>
      <c r="DF58" s="85">
        <f t="shared" si="98"/>
        <v>197111736.62581381</v>
      </c>
      <c r="DG58" s="89">
        <f t="shared" si="99"/>
        <v>29.374088503853173</v>
      </c>
      <c r="DH58" s="226"/>
      <c r="DI58" s="239" t="s">
        <v>121</v>
      </c>
      <c r="DJ58" s="87">
        <f t="shared" si="100"/>
        <v>33343300.607300945</v>
      </c>
      <c r="DK58" s="85">
        <f t="shared" si="101"/>
        <v>197111736.62581381</v>
      </c>
      <c r="DL58" s="86">
        <f t="shared" si="102"/>
        <v>230455037.23311475</v>
      </c>
      <c r="DM58"/>
    </row>
    <row r="59" spans="1:119" s="101" customFormat="1" ht="15.6">
      <c r="A59" s="74">
        <v>47</v>
      </c>
      <c r="B59" s="74" t="s">
        <v>122</v>
      </c>
      <c r="C59" s="83"/>
      <c r="D59" s="84">
        <v>0</v>
      </c>
      <c r="E59" s="88">
        <v>0</v>
      </c>
      <c r="F59" s="85">
        <v>0</v>
      </c>
      <c r="G59" s="88">
        <v>0</v>
      </c>
      <c r="H59" s="85">
        <v>0</v>
      </c>
      <c r="I59" s="89">
        <v>0</v>
      </c>
      <c r="J59" s="87">
        <f>+'All Plans Q1'!J59+'All Plans Q2'!J59</f>
        <v>0</v>
      </c>
      <c r="K59" s="85">
        <f t="shared" si="49"/>
        <v>0</v>
      </c>
      <c r="L59" s="85">
        <f>+'All Plans Q1'!L59+'All Plans Q2'!L59</f>
        <v>0</v>
      </c>
      <c r="M59" s="85">
        <f t="shared" si="50"/>
        <v>0</v>
      </c>
      <c r="N59" s="85">
        <f t="shared" si="51"/>
        <v>0</v>
      </c>
      <c r="O59" s="89">
        <f t="shared" si="52"/>
        <v>0</v>
      </c>
      <c r="P59" s="178">
        <f t="shared" si="53"/>
        <v>0</v>
      </c>
      <c r="Q59" s="179">
        <f t="shared" si="54"/>
        <v>0</v>
      </c>
      <c r="R59" s="180">
        <f t="shared" si="55"/>
        <v>0</v>
      </c>
      <c r="S59" s="80"/>
      <c r="T59" s="84">
        <v>0</v>
      </c>
      <c r="U59" s="88">
        <v>0</v>
      </c>
      <c r="V59" s="85">
        <v>0</v>
      </c>
      <c r="W59" s="88">
        <v>0</v>
      </c>
      <c r="X59" s="85">
        <v>0</v>
      </c>
      <c r="Y59" s="89">
        <v>0</v>
      </c>
      <c r="Z59" s="87">
        <f>+'All Plans Q1'!Z59+'All Plans Q2'!Z59</f>
        <v>7949952.8600000013</v>
      </c>
      <c r="AA59" s="88">
        <f t="shared" si="56"/>
        <v>4.8514548104137871</v>
      </c>
      <c r="AB59" s="85">
        <f>+'All Plans Q1'!AB59+'All Plans Q2'!AB59</f>
        <v>0</v>
      </c>
      <c r="AC59" s="88">
        <f t="shared" si="57"/>
        <v>0</v>
      </c>
      <c r="AD59" s="85">
        <f t="shared" si="103"/>
        <v>7949952.8600000013</v>
      </c>
      <c r="AE59" s="89">
        <f t="shared" si="58"/>
        <v>3.7343691579675711</v>
      </c>
      <c r="AF59" s="178">
        <f t="shared" si="59"/>
        <v>7949952.8600000013</v>
      </c>
      <c r="AG59" s="179">
        <f t="shared" si="60"/>
        <v>0</v>
      </c>
      <c r="AH59" s="180">
        <f t="shared" si="61"/>
        <v>7949952.8600000013</v>
      </c>
      <c r="AI59" s="82"/>
      <c r="AJ59" s="84">
        <v>126936.43568611993</v>
      </c>
      <c r="AK59" s="88">
        <v>1.0364527049947738</v>
      </c>
      <c r="AL59" s="85">
        <v>29897.786543753449</v>
      </c>
      <c r="AM59" s="88">
        <v>1.612088134570983</v>
      </c>
      <c r="AN59" s="85">
        <v>156834.22222987338</v>
      </c>
      <c r="AO59" s="89">
        <v>1.1121574708893431</v>
      </c>
      <c r="AP59" s="87">
        <f>+'All Plans Q1'!AP59+'All Plans Q2'!AP59</f>
        <v>252298.58718171861</v>
      </c>
      <c r="AQ59" s="85">
        <f t="shared" si="62"/>
        <v>1.1440452504929834</v>
      </c>
      <c r="AR59" s="85">
        <f>+'All Plans Q1'!AR59+'All Plans Q2'!AR59</f>
        <v>126479.98065134356</v>
      </c>
      <c r="AS59" s="85">
        <f t="shared" si="63"/>
        <v>0.64740679271177681</v>
      </c>
      <c r="AT59" s="85">
        <f t="shared" si="64"/>
        <v>378778.56783306214</v>
      </c>
      <c r="AU59" s="89">
        <f t="shared" si="65"/>
        <v>0.9107530917177904</v>
      </c>
      <c r="AV59" s="178">
        <f t="shared" si="66"/>
        <v>379235.02286783856</v>
      </c>
      <c r="AW59" s="179">
        <f t="shared" si="67"/>
        <v>156377.767195097</v>
      </c>
      <c r="AX59" s="180">
        <f t="shared" si="68"/>
        <v>535612.79006293556</v>
      </c>
      <c r="AY59" s="82"/>
      <c r="AZ59" s="84">
        <v>997101.24159009254</v>
      </c>
      <c r="BA59" s="88">
        <v>4.6109580828782617</v>
      </c>
      <c r="BB59" s="85">
        <v>136767.15840990696</v>
      </c>
      <c r="BC59" s="88">
        <v>4.4790292585527087</v>
      </c>
      <c r="BD59" s="85">
        <v>1133868.3999999994</v>
      </c>
      <c r="BE59" s="89">
        <v>4.5946341087847093</v>
      </c>
      <c r="BF59" s="87">
        <f>+'All Plans Q1'!BF59+'All Plans Q2'!BF59</f>
        <v>2946731.6992334202</v>
      </c>
      <c r="BG59" s="85">
        <f t="shared" si="69"/>
        <v>2.8988770371048926</v>
      </c>
      <c r="BH59" s="85">
        <f>+'All Plans Q1'!BH59+'All Plans Q2'!BH59</f>
        <v>1967917.6607665801</v>
      </c>
      <c r="BI59" s="85">
        <f t="shared" si="70"/>
        <v>5.258971520105665</v>
      </c>
      <c r="BJ59" s="85">
        <f t="shared" si="71"/>
        <v>4914649.3600000003</v>
      </c>
      <c r="BK59" s="89">
        <f t="shared" si="72"/>
        <v>3.5339138713319098</v>
      </c>
      <c r="BL59" s="178">
        <f t="shared" si="73"/>
        <v>3943832.9408235126</v>
      </c>
      <c r="BM59" s="179">
        <f t="shared" si="74"/>
        <v>2104684.8191764872</v>
      </c>
      <c r="BN59" s="180">
        <f t="shared" si="75"/>
        <v>6048517.7599999998</v>
      </c>
      <c r="BO59" s="82"/>
      <c r="BP59" s="84">
        <v>129593.99999999968</v>
      </c>
      <c r="BQ59" s="88">
        <v>0.86470941482618058</v>
      </c>
      <c r="BR59" s="85">
        <v>0</v>
      </c>
      <c r="BS59" s="88">
        <v>0</v>
      </c>
      <c r="BT59" s="85">
        <v>129593.99999999968</v>
      </c>
      <c r="BU59" s="89">
        <v>0.76633867114506515</v>
      </c>
      <c r="BV59" s="87">
        <f>+'All Plans Q1'!BV59+'All Plans Q2'!BV59</f>
        <v>0</v>
      </c>
      <c r="BW59" s="85">
        <f t="shared" si="76"/>
        <v>0</v>
      </c>
      <c r="BX59" s="85">
        <f>+'All Plans Q1'!BX59+'All Plans Q2'!BX59</f>
        <v>0</v>
      </c>
      <c r="BY59" s="85">
        <f t="shared" si="77"/>
        <v>0</v>
      </c>
      <c r="BZ59" s="85">
        <f t="shared" si="78"/>
        <v>0</v>
      </c>
      <c r="CA59" s="89">
        <f t="shared" si="79"/>
        <v>0</v>
      </c>
      <c r="CB59" s="178">
        <f t="shared" si="80"/>
        <v>129593.99999999968</v>
      </c>
      <c r="CC59" s="179">
        <f t="shared" si="81"/>
        <v>0</v>
      </c>
      <c r="CD59" s="180">
        <f t="shared" si="82"/>
        <v>129593.99999999968</v>
      </c>
      <c r="CE59" s="82"/>
      <c r="CF59" s="84">
        <v>0</v>
      </c>
      <c r="CG59" s="88">
        <v>0</v>
      </c>
      <c r="CH59" s="85">
        <v>0</v>
      </c>
      <c r="CI59" s="88">
        <v>0</v>
      </c>
      <c r="CJ59" s="85">
        <v>0</v>
      </c>
      <c r="CK59" s="89">
        <v>0</v>
      </c>
      <c r="CL59" s="87">
        <f>+'All Plans Q1'!CL59+'All Plans Q2'!CL59</f>
        <v>0</v>
      </c>
      <c r="CM59" s="85">
        <f t="shared" si="83"/>
        <v>0</v>
      </c>
      <c r="CN59" s="85">
        <f>+'All Plans Q1'!CN59+'All Plans Q2'!CN59</f>
        <v>0</v>
      </c>
      <c r="CO59" s="85">
        <f t="shared" si="84"/>
        <v>0</v>
      </c>
      <c r="CP59" s="85">
        <f t="shared" si="85"/>
        <v>0</v>
      </c>
      <c r="CQ59" s="89">
        <f t="shared" si="86"/>
        <v>0</v>
      </c>
      <c r="CR59" s="178">
        <f t="shared" si="87"/>
        <v>0</v>
      </c>
      <c r="CS59" s="179">
        <f t="shared" si="88"/>
        <v>0</v>
      </c>
      <c r="CT59" s="180">
        <f t="shared" si="89"/>
        <v>0</v>
      </c>
      <c r="CU59" s="82"/>
      <c r="CV59" s="87">
        <f t="shared" si="90"/>
        <v>1253631.6772762123</v>
      </c>
      <c r="CW59" s="88">
        <f t="shared" si="104"/>
        <v>0.96173758735182258</v>
      </c>
      <c r="CX59" s="88">
        <f t="shared" si="91"/>
        <v>166664.94495366042</v>
      </c>
      <c r="CY59" s="88">
        <f t="shared" si="92"/>
        <v>0.9195510243186632</v>
      </c>
      <c r="CZ59" s="85">
        <f t="shared" si="93"/>
        <v>1420296.6222298727</v>
      </c>
      <c r="DA59" s="89">
        <f t="shared" si="105"/>
        <v>0.95658781105670287</v>
      </c>
      <c r="DB59" s="87">
        <f t="shared" si="94"/>
        <v>11148983.14641514</v>
      </c>
      <c r="DC59" s="88">
        <f t="shared" si="95"/>
        <v>2.3559168694204615</v>
      </c>
      <c r="DD59" s="85">
        <f t="shared" si="96"/>
        <v>2094397.6414179236</v>
      </c>
      <c r="DE59" s="88">
        <f t="shared" si="97"/>
        <v>1.0588129398461341</v>
      </c>
      <c r="DF59" s="85">
        <f t="shared" si="98"/>
        <v>13243380.787833065</v>
      </c>
      <c r="DG59" s="89">
        <f t="shared" si="99"/>
        <v>1.9735620314203657</v>
      </c>
      <c r="DH59" s="226"/>
      <c r="DI59" s="239" t="s">
        <v>122</v>
      </c>
      <c r="DJ59" s="87">
        <f t="shared" si="100"/>
        <v>1420296.6222298727</v>
      </c>
      <c r="DK59" s="85">
        <f t="shared" si="101"/>
        <v>13243380.787833065</v>
      </c>
      <c r="DL59" s="86">
        <f t="shared" si="102"/>
        <v>14663677.410062937</v>
      </c>
      <c r="DM59"/>
    </row>
    <row r="60" spans="1:119" s="101" customFormat="1" ht="15.6">
      <c r="A60" s="74">
        <v>48</v>
      </c>
      <c r="B60" s="74" t="s">
        <v>123</v>
      </c>
      <c r="C60" s="91"/>
      <c r="D60" s="92">
        <v>302386284.58000004</v>
      </c>
      <c r="E60" s="96">
        <v>1539.8488831515376</v>
      </c>
      <c r="F60" s="93">
        <v>36210000.989999995</v>
      </c>
      <c r="G60" s="96">
        <v>1295.2033834102369</v>
      </c>
      <c r="H60" s="93">
        <v>338596285.57000005</v>
      </c>
      <c r="I60" s="97">
        <v>1509.3602113394941</v>
      </c>
      <c r="J60" s="95">
        <f>SUM(J20:J59)</f>
        <v>158119373.04287797</v>
      </c>
      <c r="K60" s="96">
        <f t="shared" si="49"/>
        <v>330.03073030521068</v>
      </c>
      <c r="L60" s="93">
        <f>SUM(L20:L59)</f>
        <v>164202360.55712202</v>
      </c>
      <c r="M60" s="96">
        <f t="shared" si="50"/>
        <v>430.91172618636011</v>
      </c>
      <c r="N60" s="93">
        <f>SUM(N20:N59)</f>
        <v>322321733.59999996</v>
      </c>
      <c r="O60" s="97">
        <f t="shared" si="52"/>
        <v>374.72169065630578</v>
      </c>
      <c r="P60" s="184">
        <f>SUM(P20:P59)</f>
        <v>460505657.62287796</v>
      </c>
      <c r="Q60" s="185">
        <f t="shared" ref="Q60:R60" si="106">SUM(Q20:Q59)</f>
        <v>200412361.547122</v>
      </c>
      <c r="R60" s="186">
        <f t="shared" si="106"/>
        <v>660918019.17000008</v>
      </c>
      <c r="S60" s="80"/>
      <c r="T60" s="84">
        <v>587329522.88199997</v>
      </c>
      <c r="U60" s="88">
        <v>1592.9610631917831</v>
      </c>
      <c r="V60" s="85">
        <v>80590760.918000028</v>
      </c>
      <c r="W60" s="88">
        <v>1605.7455003686073</v>
      </c>
      <c r="X60" s="85">
        <v>667920283.79999995</v>
      </c>
      <c r="Y60" s="97">
        <v>1594.4928138995253</v>
      </c>
      <c r="Z60" s="95">
        <f>SUM(Z20:Z59)</f>
        <v>361984247.21999967</v>
      </c>
      <c r="AA60" s="319">
        <f t="shared" si="56"/>
        <v>220.90070826778219</v>
      </c>
      <c r="AB60" s="93">
        <f>SUM(AB20:AB59)</f>
        <v>189614287.66000003</v>
      </c>
      <c r="AC60" s="96">
        <f t="shared" si="57"/>
        <v>386.82031073855495</v>
      </c>
      <c r="AD60" s="93">
        <f>SUM(AD20:AD59)</f>
        <v>551598534.87999976</v>
      </c>
      <c r="AE60" s="97">
        <f t="shared" si="58"/>
        <v>259.10500257179768</v>
      </c>
      <c r="AF60" s="184">
        <f>SUM(AF20:AF59)</f>
        <v>949313770.1019994</v>
      </c>
      <c r="AG60" s="185">
        <f t="shared" ref="AG60:AH60" si="107">SUM(AG20:AG59)</f>
        <v>270205048.57800007</v>
      </c>
      <c r="AH60" s="186">
        <f t="shared" si="107"/>
        <v>1219518818.6799998</v>
      </c>
      <c r="AI60" s="82"/>
      <c r="AJ60" s="92">
        <v>205032993.56272629</v>
      </c>
      <c r="AK60" s="96">
        <v>1674.1213792762942</v>
      </c>
      <c r="AL60" s="93">
        <v>36311371.478735909</v>
      </c>
      <c r="AM60" s="96">
        <v>1957.9085236027126</v>
      </c>
      <c r="AN60" s="95">
        <v>241344365.04146218</v>
      </c>
      <c r="AO60" s="97">
        <v>1711.443681242552</v>
      </c>
      <c r="AP60" s="95">
        <f>SUM(AP20:AP59)</f>
        <v>64632303.910449594</v>
      </c>
      <c r="AQ60" s="96">
        <f t="shared" si="62"/>
        <v>293.07449218457907</v>
      </c>
      <c r="AR60" s="93">
        <f>SUM(AR20:AR59)</f>
        <v>105496283.0623088</v>
      </c>
      <c r="AS60" s="96">
        <f t="shared" si="63"/>
        <v>539.99858245279995</v>
      </c>
      <c r="AT60" s="93">
        <f>SUM(AT20:AT59)</f>
        <v>170128586.97275841</v>
      </c>
      <c r="AU60" s="97">
        <f t="shared" si="65"/>
        <v>409.06521575768562</v>
      </c>
      <c r="AV60" s="184">
        <f>SUM(AV20:AV59)</f>
        <v>269665297.47317588</v>
      </c>
      <c r="AW60" s="185">
        <f t="shared" ref="AW60" si="108">SUM(AW20:AW59)</f>
        <v>141807654.54104471</v>
      </c>
      <c r="AX60" s="186">
        <f t="shared" ref="AX60" si="109">SUM(AX20:AX59)</f>
        <v>411472952.01422054</v>
      </c>
      <c r="AY60" s="82"/>
      <c r="AZ60" s="92">
        <v>384721478.49568647</v>
      </c>
      <c r="BA60" s="96">
        <v>1779.091768151487</v>
      </c>
      <c r="BB60" s="93">
        <v>52589952.692913368</v>
      </c>
      <c r="BC60" s="96">
        <v>1722.2843521504296</v>
      </c>
      <c r="BD60" s="95">
        <v>437311431.18859994</v>
      </c>
      <c r="BE60" s="97">
        <v>1772.0628054372094</v>
      </c>
      <c r="BF60" s="95">
        <f>SUM(BF20:BF59)</f>
        <v>266075325.16513896</v>
      </c>
      <c r="BG60" s="96">
        <f t="shared" si="69"/>
        <v>261.75428542140247</v>
      </c>
      <c r="BH60" s="93">
        <f>SUM(BH20:BH59)</f>
        <v>176565478.80086106</v>
      </c>
      <c r="BI60" s="96">
        <f t="shared" si="70"/>
        <v>471.84536373632704</v>
      </c>
      <c r="BJ60" s="93">
        <f>SUM(BJ20:BJ59)</f>
        <v>442640803.96600002</v>
      </c>
      <c r="BK60" s="97">
        <f t="shared" si="72"/>
        <v>318.28404481595732</v>
      </c>
      <c r="BL60" s="184">
        <f>SUM(BL20:BL59)</f>
        <v>650796803.66082549</v>
      </c>
      <c r="BM60" s="185">
        <f t="shared" ref="BM60" si="110">SUM(BM20:BM59)</f>
        <v>229155431.49377447</v>
      </c>
      <c r="BN60" s="186">
        <f t="shared" ref="BN60" si="111">SUM(BN20:BN59)</f>
        <v>879952235.15460002</v>
      </c>
      <c r="BO60" s="82"/>
      <c r="BP60" s="92">
        <v>230499266.33000001</v>
      </c>
      <c r="BQ60" s="96">
        <v>1537.9947042770402</v>
      </c>
      <c r="BR60" s="93">
        <v>28069337.090000004</v>
      </c>
      <c r="BS60" s="96">
        <v>1459.056923276848</v>
      </c>
      <c r="BT60" s="95">
        <v>258568603.42000002</v>
      </c>
      <c r="BU60" s="97">
        <v>1529.0146144475721</v>
      </c>
      <c r="BV60" s="95">
        <f>SUM(BV20:BV59)</f>
        <v>89424494.359999955</v>
      </c>
      <c r="BW60" s="96">
        <f t="shared" si="76"/>
        <v>202.55065631993321</v>
      </c>
      <c r="BX60" s="93">
        <f>SUM(BX20:BX59)</f>
        <v>92495906.590000033</v>
      </c>
      <c r="BY60" s="96">
        <f t="shared" si="77"/>
        <v>415.69699332158859</v>
      </c>
      <c r="BZ60" s="93">
        <f>SUM(BZ20:BZ59)</f>
        <v>181920400.94999999</v>
      </c>
      <c r="CA60" s="97">
        <f t="shared" si="79"/>
        <v>273.97650745481928</v>
      </c>
      <c r="CB60" s="184">
        <f>SUM(CB20:CB59)</f>
        <v>319923760.69</v>
      </c>
      <c r="CC60" s="185">
        <f t="shared" ref="CC60" si="112">SUM(CC20:CC59)</f>
        <v>120565243.68000007</v>
      </c>
      <c r="CD60" s="186">
        <f t="shared" ref="CD60" si="113">SUM(CD20:CD59)</f>
        <v>440489004.37000006</v>
      </c>
      <c r="CE60" s="82"/>
      <c r="CF60" s="92">
        <v>396875926.67365897</v>
      </c>
      <c r="CG60" s="96">
        <v>1588.5076435253438</v>
      </c>
      <c r="CH60" s="93">
        <v>51008795.710986704</v>
      </c>
      <c r="CI60" s="96">
        <v>1466.5707055860012</v>
      </c>
      <c r="CJ60" s="93">
        <v>447884722.3846457</v>
      </c>
      <c r="CK60" s="97">
        <v>1573.6069199771125</v>
      </c>
      <c r="CL60" s="95">
        <f>SUM(CL20:CL59)</f>
        <v>224800234.31072104</v>
      </c>
      <c r="CM60" s="96">
        <f t="shared" si="83"/>
        <v>240.16554558623733</v>
      </c>
      <c r="CN60" s="93">
        <f>SUM(CN20:CN59)</f>
        <v>139850519.89045671</v>
      </c>
      <c r="CO60" s="96">
        <f t="shared" si="84"/>
        <v>444.33242324835408</v>
      </c>
      <c r="CP60" s="93">
        <f>SUM(CP20:CP59)</f>
        <v>364650754.20117784</v>
      </c>
      <c r="CQ60" s="97">
        <f t="shared" si="86"/>
        <v>291.54217954705945</v>
      </c>
      <c r="CR60" s="184">
        <f>SUM(CR20:CR59)</f>
        <v>621676160.98438001</v>
      </c>
      <c r="CS60" s="185">
        <f t="shared" ref="CS60" si="114">SUM(CS20:CS59)</f>
        <v>190859315.60144338</v>
      </c>
      <c r="CT60" s="186">
        <f t="shared" ref="CT60" si="115">SUM(CT20:CT59)</f>
        <v>812535476.58582342</v>
      </c>
      <c r="CU60" s="82"/>
      <c r="CV60" s="95">
        <f>SUM(CV20:CV59)</f>
        <v>2106845472.5240719</v>
      </c>
      <c r="CW60" s="96">
        <f t="shared" si="104"/>
        <v>1616.290110083085</v>
      </c>
      <c r="CX60" s="96">
        <f>SUM(CX20:CX59)</f>
        <v>284780218.88063598</v>
      </c>
      <c r="CY60" s="96">
        <f t="shared" si="92"/>
        <v>1571.2358831678271</v>
      </c>
      <c r="CZ60" s="93">
        <f t="shared" si="93"/>
        <v>2391625691.4047079</v>
      </c>
      <c r="DA60" s="96">
        <f t="shared" si="105"/>
        <v>1610.7902738062883</v>
      </c>
      <c r="DB60" s="95">
        <f>SUM(DB20:DB59)</f>
        <v>1165035978.0091877</v>
      </c>
      <c r="DC60" s="96">
        <f t="shared" si="95"/>
        <v>246.18639009748208</v>
      </c>
      <c r="DD60" s="93">
        <f>SUM(DD20:DD59)</f>
        <v>868224836.56074893</v>
      </c>
      <c r="DE60" s="96">
        <f t="shared" si="97"/>
        <v>438.9270086381261</v>
      </c>
      <c r="DF60" s="93">
        <f>SUM(DF20:DF59)</f>
        <v>2033260814.5699358</v>
      </c>
      <c r="DG60" s="97">
        <f t="shared" si="99"/>
        <v>303.00165855660299</v>
      </c>
      <c r="DH60" s="227"/>
      <c r="DI60" s="239" t="s">
        <v>123</v>
      </c>
      <c r="DJ60" s="95">
        <f>SUM(DJ20:DJ59)</f>
        <v>2391625691.4047084</v>
      </c>
      <c r="DK60" s="93">
        <f>SUM(DK20:DK59)</f>
        <v>2033260814.5699358</v>
      </c>
      <c r="DL60" s="94">
        <f t="shared" si="102"/>
        <v>4424886505.9746437</v>
      </c>
      <c r="DM60"/>
      <c r="DN60" s="107"/>
      <c r="DO60" s="98"/>
    </row>
    <row r="61" spans="1:119" s="101" customFormat="1" ht="15.6">
      <c r="A61" s="74">
        <v>49</v>
      </c>
      <c r="B61" s="74" t="s">
        <v>124</v>
      </c>
      <c r="C61" s="83"/>
      <c r="D61" s="84">
        <v>0</v>
      </c>
      <c r="E61" s="88">
        <v>0</v>
      </c>
      <c r="F61" s="85">
        <v>0</v>
      </c>
      <c r="G61" s="88">
        <v>0</v>
      </c>
      <c r="H61" s="85">
        <v>0</v>
      </c>
      <c r="I61" s="89">
        <v>0</v>
      </c>
      <c r="J61" s="87">
        <f>+'All Plans Q1'!J61+'All Plans Q2'!J61</f>
        <v>0</v>
      </c>
      <c r="K61" s="85">
        <f t="shared" si="49"/>
        <v>0</v>
      </c>
      <c r="L61" s="85">
        <f>+'All Plans Q1'!L61+'All Plans Q2'!L61</f>
        <v>0</v>
      </c>
      <c r="M61" s="85">
        <f t="shared" si="50"/>
        <v>0</v>
      </c>
      <c r="N61" s="85">
        <f t="shared" ref="N61" si="116">+J61+L61</f>
        <v>0</v>
      </c>
      <c r="O61" s="89">
        <f t="shared" si="52"/>
        <v>0</v>
      </c>
      <c r="P61" s="178">
        <f>+D61+J61</f>
        <v>0</v>
      </c>
      <c r="Q61" s="179">
        <f>+F61+L61</f>
        <v>0</v>
      </c>
      <c r="R61" s="180">
        <f>+P61+Q61</f>
        <v>0</v>
      </c>
      <c r="S61" s="80"/>
      <c r="T61" s="84">
        <v>1160610.3399999999</v>
      </c>
      <c r="U61" s="88">
        <v>3.1478190847375798</v>
      </c>
      <c r="V61" s="85">
        <v>149306.01</v>
      </c>
      <c r="W61" s="88">
        <v>2.9748751718504058</v>
      </c>
      <c r="X61" s="85">
        <v>1309916.3499999999</v>
      </c>
      <c r="Y61" s="89">
        <v>3.1270980348156563</v>
      </c>
      <c r="Z61" s="87">
        <f>+'All Plans Q1'!Z61+'All Plans Q2'!Z61</f>
        <v>5713642.0700000012</v>
      </c>
      <c r="AA61" s="320">
        <f t="shared" si="56"/>
        <v>3.4867472541823461</v>
      </c>
      <c r="AB61" s="85">
        <f>+'All Plans Q1'!AB61+'All Plans Q2'!AB61</f>
        <v>1015243.35</v>
      </c>
      <c r="AC61" s="88">
        <f t="shared" si="57"/>
        <v>2.0711347914163372</v>
      </c>
      <c r="AD61" s="85">
        <f>+Z61+AB61</f>
        <v>6728885.4200000009</v>
      </c>
      <c r="AE61" s="89">
        <f t="shared" si="58"/>
        <v>3.16079134335215</v>
      </c>
      <c r="AF61" s="178">
        <f>+T61+Z61</f>
        <v>6874252.4100000011</v>
      </c>
      <c r="AG61" s="179">
        <f>+V61+AB61</f>
        <v>1164549.3599999999</v>
      </c>
      <c r="AH61" s="180">
        <f>+AF61+AG61</f>
        <v>8038801.7700000014</v>
      </c>
      <c r="AI61" s="82"/>
      <c r="AJ61" s="84"/>
      <c r="AK61" s="88">
        <v>0</v>
      </c>
      <c r="AL61" s="85"/>
      <c r="AM61" s="88">
        <v>0</v>
      </c>
      <c r="AN61" s="87">
        <v>0</v>
      </c>
      <c r="AO61" s="89">
        <v>0</v>
      </c>
      <c r="AP61" s="87">
        <f>+'All Plans Q1'!AP61+'All Plans Q2'!AP61</f>
        <v>0</v>
      </c>
      <c r="AQ61" s="85">
        <f t="shared" si="62"/>
        <v>0</v>
      </c>
      <c r="AR61" s="85">
        <f>+'All Plans Q1'!AR61+'All Plans Q2'!AR61</f>
        <v>0</v>
      </c>
      <c r="AS61" s="85">
        <f t="shared" si="63"/>
        <v>0</v>
      </c>
      <c r="AT61" s="85">
        <f t="shared" ref="AT61" si="117">+AP61+AR61</f>
        <v>0</v>
      </c>
      <c r="AU61" s="89">
        <f t="shared" si="65"/>
        <v>0</v>
      </c>
      <c r="AV61" s="178">
        <f>+AJ61+AP61</f>
        <v>0</v>
      </c>
      <c r="AW61" s="179">
        <f>+AL61+AR61</f>
        <v>0</v>
      </c>
      <c r="AX61" s="180">
        <f>+AV61+AW61</f>
        <v>0</v>
      </c>
      <c r="AY61" s="82"/>
      <c r="AZ61" s="84">
        <v>0</v>
      </c>
      <c r="BA61" s="88">
        <v>0</v>
      </c>
      <c r="BB61" s="85">
        <v>0</v>
      </c>
      <c r="BC61" s="88">
        <v>0</v>
      </c>
      <c r="BD61" s="87">
        <v>0</v>
      </c>
      <c r="BE61" s="89">
        <v>0</v>
      </c>
      <c r="BF61" s="87">
        <f>+'All Plans Q1'!BF61+'All Plans Q2'!BF61</f>
        <v>0</v>
      </c>
      <c r="BG61" s="85">
        <f t="shared" si="69"/>
        <v>0</v>
      </c>
      <c r="BH61" s="85">
        <f>+'All Plans Q1'!BH61+'All Plans Q2'!BH61</f>
        <v>0</v>
      </c>
      <c r="BI61" s="85">
        <f t="shared" si="70"/>
        <v>0</v>
      </c>
      <c r="BJ61" s="85">
        <f t="shared" ref="BJ61" si="118">+BF61+BH61</f>
        <v>0</v>
      </c>
      <c r="BK61" s="89">
        <f t="shared" si="72"/>
        <v>0</v>
      </c>
      <c r="BL61" s="178">
        <f>+AZ61+BF61</f>
        <v>0</v>
      </c>
      <c r="BM61" s="179">
        <f>+BB61+BH61</f>
        <v>0</v>
      </c>
      <c r="BN61" s="180">
        <f>+BL61+BM61</f>
        <v>0</v>
      </c>
      <c r="BO61" s="82"/>
      <c r="BP61" s="84">
        <v>0</v>
      </c>
      <c r="BQ61" s="88">
        <v>0</v>
      </c>
      <c r="BR61" s="85">
        <v>0</v>
      </c>
      <c r="BS61" s="88">
        <v>0</v>
      </c>
      <c r="BT61" s="87">
        <v>0</v>
      </c>
      <c r="BU61" s="89">
        <v>0</v>
      </c>
      <c r="BV61" s="87">
        <f>+'All Plans Q1'!BV61+'All Plans Q2'!BV61</f>
        <v>0</v>
      </c>
      <c r="BW61" s="85">
        <f t="shared" si="76"/>
        <v>0</v>
      </c>
      <c r="BX61" s="85">
        <f>+'All Plans Q1'!BX61+'All Plans Q2'!BX61</f>
        <v>0</v>
      </c>
      <c r="BY61" s="85">
        <f t="shared" si="77"/>
        <v>0</v>
      </c>
      <c r="BZ61" s="85">
        <f t="shared" ref="BZ61" si="119">+BV61+BX61</f>
        <v>0</v>
      </c>
      <c r="CA61" s="89">
        <f t="shared" si="79"/>
        <v>0</v>
      </c>
      <c r="CB61" s="178">
        <f>+BP61+BV61</f>
        <v>0</v>
      </c>
      <c r="CC61" s="179">
        <f>+BR61+BX61</f>
        <v>0</v>
      </c>
      <c r="CD61" s="180">
        <f>+CB61+CC61</f>
        <v>0</v>
      </c>
      <c r="CE61" s="82"/>
      <c r="CF61" s="84">
        <v>516950.23807976581</v>
      </c>
      <c r="CG61" s="88">
        <v>2.069108628972574</v>
      </c>
      <c r="CH61" s="85">
        <v>55008.601920234556</v>
      </c>
      <c r="CI61" s="88">
        <v>1.5815704528401873</v>
      </c>
      <c r="CJ61" s="85">
        <v>571958.84000000032</v>
      </c>
      <c r="CK61" s="89">
        <v>2.0095313449721219</v>
      </c>
      <c r="CL61" s="87">
        <f>+'All Plans Q1'!CL61+'All Plans Q2'!CL61</f>
        <v>-1089700.9669944649</v>
      </c>
      <c r="CM61" s="85">
        <f t="shared" si="83"/>
        <v>-1.1641830715458235</v>
      </c>
      <c r="CN61" s="85">
        <f>+'All Plans Q1'!CN61+'All Plans Q2'!CN61</f>
        <v>-583341.88300553488</v>
      </c>
      <c r="CO61" s="85">
        <f t="shared" si="84"/>
        <v>-1.8533911254754987</v>
      </c>
      <c r="CP61" s="85">
        <f t="shared" ref="CP61" si="120">+CL61+CN61</f>
        <v>-1673042.8499999996</v>
      </c>
      <c r="CQ61" s="89">
        <f t="shared" si="86"/>
        <v>-1.3376156592165591</v>
      </c>
      <c r="CR61" s="178">
        <f>+CF61+CL61</f>
        <v>-572750.72891469905</v>
      </c>
      <c r="CS61" s="179">
        <f>+CH61+CN61</f>
        <v>-528333.28108530038</v>
      </c>
      <c r="CT61" s="180">
        <f>+CR61+CS61</f>
        <v>-1101084.0099999993</v>
      </c>
      <c r="CU61" s="82"/>
      <c r="CV61" s="87">
        <f>+D61+T61+AJ61+AZ61+BP61+CF61</f>
        <v>1677560.5780797657</v>
      </c>
      <c r="CW61" s="88">
        <f t="shared" si="104"/>
        <v>1.2869593934514856</v>
      </c>
      <c r="CX61" s="88">
        <f>+F61+V61+AL61+BB61+BR61+CH61</f>
        <v>204314.61192023457</v>
      </c>
      <c r="CY61" s="88">
        <f t="shared" si="92"/>
        <v>1.1272779091413581</v>
      </c>
      <c r="CZ61" s="85">
        <f t="shared" si="93"/>
        <v>1881875.1900000002</v>
      </c>
      <c r="DA61" s="88">
        <f t="shared" si="105"/>
        <v>1.2674668379184957</v>
      </c>
      <c r="DB61" s="87">
        <f t="shared" ref="DB61" si="121">+J61+Z61+AP61+BF61+BV61+CL61</f>
        <v>4623941.1030055359</v>
      </c>
      <c r="DC61" s="88">
        <f t="shared" si="95"/>
        <v>0.97709546285215687</v>
      </c>
      <c r="DD61" s="85">
        <f>+L61+AB61+AR61+BH61+BX61+CN61</f>
        <v>431901.4669944651</v>
      </c>
      <c r="DE61" s="88">
        <f t="shared" si="97"/>
        <v>0.21834576822893575</v>
      </c>
      <c r="DF61" s="85">
        <f>+DB61+DD61</f>
        <v>5055842.5700000012</v>
      </c>
      <c r="DG61" s="89">
        <f t="shared" si="99"/>
        <v>0.75343442077552825</v>
      </c>
      <c r="DH61" s="226"/>
      <c r="DI61" s="239" t="s">
        <v>124</v>
      </c>
      <c r="DJ61" s="87">
        <f t="shared" ref="DJ61" si="122">+CZ61</f>
        <v>1881875.1900000002</v>
      </c>
      <c r="DK61" s="85">
        <f t="shared" ref="DK61" si="123">+DF61</f>
        <v>5055842.5700000012</v>
      </c>
      <c r="DL61" s="86">
        <f t="shared" si="102"/>
        <v>6937717.7600000016</v>
      </c>
      <c r="DM61"/>
    </row>
    <row r="62" spans="1:119" s="101" customFormat="1" ht="15.6">
      <c r="A62" s="74">
        <v>50</v>
      </c>
      <c r="B62" s="74" t="s">
        <v>125</v>
      </c>
      <c r="C62" s="91"/>
      <c r="D62" s="92">
        <v>302386284.58000004</v>
      </c>
      <c r="E62" s="96">
        <v>1539.8488831515376</v>
      </c>
      <c r="F62" s="93">
        <v>36210000.989999995</v>
      </c>
      <c r="G62" s="96">
        <v>1295.2033834102369</v>
      </c>
      <c r="H62" s="93">
        <v>338596285.57000005</v>
      </c>
      <c r="I62" s="97">
        <v>1509.3602113394941</v>
      </c>
      <c r="J62" s="95">
        <f>+J60-J61</f>
        <v>158119373.04287797</v>
      </c>
      <c r="K62" s="96">
        <f t="shared" si="49"/>
        <v>330.03073030521068</v>
      </c>
      <c r="L62" s="93">
        <f>+L60-L61</f>
        <v>164202360.55712202</v>
      </c>
      <c r="M62" s="96">
        <f t="shared" si="50"/>
        <v>430.91172618636011</v>
      </c>
      <c r="N62" s="93">
        <f>+N60-N61</f>
        <v>322321733.59999996</v>
      </c>
      <c r="O62" s="97">
        <f t="shared" si="52"/>
        <v>374.72169065630578</v>
      </c>
      <c r="P62" s="184">
        <f>+P60-P61</f>
        <v>460505657.62287796</v>
      </c>
      <c r="Q62" s="185">
        <f t="shared" ref="Q62:R62" si="124">+Q60-Q61</f>
        <v>200412361.547122</v>
      </c>
      <c r="R62" s="186">
        <f t="shared" si="124"/>
        <v>660918019.17000008</v>
      </c>
      <c r="S62" s="80"/>
      <c r="T62" s="92">
        <v>586168912.54199994</v>
      </c>
      <c r="U62" s="319">
        <v>1589.8132441070454</v>
      </c>
      <c r="V62" s="93">
        <v>80441454.908000022</v>
      </c>
      <c r="W62" s="319">
        <v>1602.7706251967568</v>
      </c>
      <c r="X62" s="93">
        <v>666610367.44999993</v>
      </c>
      <c r="Y62" s="97">
        <v>1591.3657158647095</v>
      </c>
      <c r="Z62" s="95">
        <f>+Z60-Z61</f>
        <v>356270605.14999968</v>
      </c>
      <c r="AA62" s="319">
        <f t="shared" si="56"/>
        <v>217.41396101359985</v>
      </c>
      <c r="AB62" s="93">
        <f>+AB60-AB61</f>
        <v>188599044.31000003</v>
      </c>
      <c r="AC62" s="96">
        <f t="shared" si="57"/>
        <v>384.74917594713861</v>
      </c>
      <c r="AD62" s="93">
        <f>+AD60-AD61</f>
        <v>544869649.4599998</v>
      </c>
      <c r="AE62" s="97">
        <f t="shared" si="58"/>
        <v>255.94421122844554</v>
      </c>
      <c r="AF62" s="184">
        <f>+AF60-AF61</f>
        <v>942439517.69199944</v>
      </c>
      <c r="AG62" s="185">
        <f t="shared" ref="AG62:AH62" si="125">+AG60-AG61</f>
        <v>269040499.21800005</v>
      </c>
      <c r="AH62" s="186">
        <f t="shared" si="125"/>
        <v>1211480016.9099998</v>
      </c>
      <c r="AI62" s="82"/>
      <c r="AJ62" s="92">
        <v>205032993.56272629</v>
      </c>
      <c r="AK62" s="96">
        <v>1674.1213792762942</v>
      </c>
      <c r="AL62" s="93">
        <v>36311371.478735909</v>
      </c>
      <c r="AM62" s="96">
        <v>1957.9085236027126</v>
      </c>
      <c r="AN62" s="95">
        <v>241344365.04146218</v>
      </c>
      <c r="AO62" s="97">
        <v>1711.443681242552</v>
      </c>
      <c r="AP62" s="95">
        <f>+AP60-AP61</f>
        <v>64632303.910449594</v>
      </c>
      <c r="AQ62" s="96">
        <f t="shared" si="62"/>
        <v>293.07449218457907</v>
      </c>
      <c r="AR62" s="93">
        <f>+AR60-AR61</f>
        <v>105496283.0623088</v>
      </c>
      <c r="AS62" s="96">
        <f t="shared" si="63"/>
        <v>539.99858245279995</v>
      </c>
      <c r="AT62" s="93">
        <f>+AT60-AT61</f>
        <v>170128586.97275841</v>
      </c>
      <c r="AU62" s="97">
        <f t="shared" si="65"/>
        <v>409.06521575768562</v>
      </c>
      <c r="AV62" s="184">
        <f>+AV60-AV61</f>
        <v>269665297.47317588</v>
      </c>
      <c r="AW62" s="185">
        <f t="shared" ref="AW62" si="126">+AW60-AW61</f>
        <v>141807654.54104471</v>
      </c>
      <c r="AX62" s="186">
        <f t="shared" ref="AX62" si="127">+AX60-AX61</f>
        <v>411472952.01422054</v>
      </c>
      <c r="AY62" s="82"/>
      <c r="AZ62" s="92">
        <v>384721478.49568647</v>
      </c>
      <c r="BA62" s="96">
        <v>1779.091768151487</v>
      </c>
      <c r="BB62" s="93">
        <v>52589952.692913368</v>
      </c>
      <c r="BC62" s="96">
        <v>1722.2843521504296</v>
      </c>
      <c r="BD62" s="95">
        <v>437311431.18859994</v>
      </c>
      <c r="BE62" s="97">
        <v>1772.0628054372094</v>
      </c>
      <c r="BF62" s="95">
        <f>+BF60-BF61</f>
        <v>266075325.16513896</v>
      </c>
      <c r="BG62" s="96">
        <f t="shared" si="69"/>
        <v>261.75428542140247</v>
      </c>
      <c r="BH62" s="93">
        <f>+BH60-BH61</f>
        <v>176565478.80086106</v>
      </c>
      <c r="BI62" s="96">
        <f t="shared" si="70"/>
        <v>471.84536373632704</v>
      </c>
      <c r="BJ62" s="93">
        <f>+BJ60-BJ61</f>
        <v>442640803.96600002</v>
      </c>
      <c r="BK62" s="97">
        <f t="shared" si="72"/>
        <v>318.28404481595732</v>
      </c>
      <c r="BL62" s="184">
        <f>+BL60-BL61</f>
        <v>650796803.66082549</v>
      </c>
      <c r="BM62" s="185">
        <f t="shared" ref="BM62" si="128">+BM60-BM61</f>
        <v>229155431.49377447</v>
      </c>
      <c r="BN62" s="186">
        <f t="shared" ref="BN62" si="129">+BN60-BN61</f>
        <v>879952235.15460002</v>
      </c>
      <c r="BO62" s="82"/>
      <c r="BP62" s="92">
        <v>230499266.33000001</v>
      </c>
      <c r="BQ62" s="96">
        <v>1537.9947042770402</v>
      </c>
      <c r="BR62" s="93">
        <v>28069337.090000004</v>
      </c>
      <c r="BS62" s="96">
        <v>1459.056923276848</v>
      </c>
      <c r="BT62" s="95">
        <v>258568603.42000002</v>
      </c>
      <c r="BU62" s="97">
        <v>1529.0146144475721</v>
      </c>
      <c r="BV62" s="95">
        <f>+BV60-BV61</f>
        <v>89424494.359999955</v>
      </c>
      <c r="BW62" s="96">
        <f t="shared" si="76"/>
        <v>202.55065631993321</v>
      </c>
      <c r="BX62" s="93">
        <f>+BX60-BX61</f>
        <v>92495906.590000033</v>
      </c>
      <c r="BY62" s="96">
        <f t="shared" si="77"/>
        <v>415.69699332158859</v>
      </c>
      <c r="BZ62" s="93">
        <f>+BZ60-BZ61</f>
        <v>181920400.94999999</v>
      </c>
      <c r="CA62" s="97">
        <f t="shared" si="79"/>
        <v>273.97650745481928</v>
      </c>
      <c r="CB62" s="184">
        <f>+CB60-CB61</f>
        <v>319923760.69</v>
      </c>
      <c r="CC62" s="185">
        <f t="shared" ref="CC62" si="130">+CC60-CC61</f>
        <v>120565243.68000007</v>
      </c>
      <c r="CD62" s="186">
        <f t="shared" ref="CD62" si="131">+CD60-CD61</f>
        <v>440489004.37000006</v>
      </c>
      <c r="CE62" s="82"/>
      <c r="CF62" s="92">
        <v>396358976.43557918</v>
      </c>
      <c r="CG62" s="96">
        <v>1586.4385348963713</v>
      </c>
      <c r="CH62" s="93">
        <v>50953787.109066471</v>
      </c>
      <c r="CI62" s="96">
        <v>1464.989135133161</v>
      </c>
      <c r="CJ62" s="93">
        <v>447312763.54464573</v>
      </c>
      <c r="CK62" s="97">
        <v>1571.5973886321406</v>
      </c>
      <c r="CL62" s="95">
        <f>+CL60-CL61</f>
        <v>225889935.2777155</v>
      </c>
      <c r="CM62" s="96">
        <f t="shared" si="83"/>
        <v>241.32972865778316</v>
      </c>
      <c r="CN62" s="93">
        <f>+CN60-CN61</f>
        <v>140433861.77346224</v>
      </c>
      <c r="CO62" s="96">
        <f t="shared" si="84"/>
        <v>446.18581437382954</v>
      </c>
      <c r="CP62" s="93">
        <f>+CP60-CP61</f>
        <v>366323797.05117786</v>
      </c>
      <c r="CQ62" s="97">
        <f t="shared" si="86"/>
        <v>292.87979520627607</v>
      </c>
      <c r="CR62" s="184">
        <f>+CR60-CR61</f>
        <v>622248911.71329474</v>
      </c>
      <c r="CS62" s="185">
        <f t="shared" ref="CS62" si="132">+CS60-CS61</f>
        <v>191387648.88252869</v>
      </c>
      <c r="CT62" s="186">
        <f t="shared" ref="CT62" si="133">+CT60-CT61</f>
        <v>813636560.59582341</v>
      </c>
      <c r="CU62" s="82"/>
      <c r="CV62" s="95">
        <f>+CV60-CV61</f>
        <v>2105167911.9459922</v>
      </c>
      <c r="CW62" s="96">
        <f>+CV62/$CV$110</f>
        <v>1615.0031506896337</v>
      </c>
      <c r="CX62" s="96">
        <f>+CX60-CX61</f>
        <v>284575904.26871574</v>
      </c>
      <c r="CY62" s="96">
        <f t="shared" si="92"/>
        <v>1570.1086052586857</v>
      </c>
      <c r="CZ62" s="93">
        <f t="shared" si="93"/>
        <v>2389743816.2147079</v>
      </c>
      <c r="DA62" s="96">
        <f t="shared" si="105"/>
        <v>1609.5228069683697</v>
      </c>
      <c r="DB62" s="95">
        <f>+DB60-DB61</f>
        <v>1160412036.9061821</v>
      </c>
      <c r="DC62" s="96">
        <f t="shared" si="95"/>
        <v>245.20929463462991</v>
      </c>
      <c r="DD62" s="93">
        <f>+DD60-DD61</f>
        <v>867792935.09375441</v>
      </c>
      <c r="DE62" s="96">
        <f t="shared" si="97"/>
        <v>438.70866286989713</v>
      </c>
      <c r="DF62" s="93">
        <f>+DF60-DF61</f>
        <v>2028204971.9999359</v>
      </c>
      <c r="DG62" s="97">
        <f t="shared" si="99"/>
        <v>302.24822413582746</v>
      </c>
      <c r="DH62" s="227"/>
      <c r="DI62" s="239" t="s">
        <v>125</v>
      </c>
      <c r="DJ62" s="95">
        <f>+DJ60-DJ61</f>
        <v>2389743816.2147083</v>
      </c>
      <c r="DK62" s="93">
        <f t="shared" ref="DK62:DL62" si="134">+DK60-DK61</f>
        <v>2028204971.9999359</v>
      </c>
      <c r="DL62" s="94">
        <f t="shared" si="134"/>
        <v>4417948788.2146435</v>
      </c>
      <c r="DM62"/>
      <c r="DO62" s="98"/>
    </row>
    <row r="63" spans="1:119" s="101" customFormat="1" ht="15.6">
      <c r="A63" s="74"/>
      <c r="B63" s="100" t="s">
        <v>126</v>
      </c>
      <c r="C63" s="83"/>
      <c r="D63" s="84"/>
      <c r="E63" s="88"/>
      <c r="F63" s="88"/>
      <c r="G63" s="88"/>
      <c r="H63" s="88"/>
      <c r="I63" s="89"/>
      <c r="J63" s="87"/>
      <c r="K63" s="88"/>
      <c r="L63" s="88"/>
      <c r="M63" s="88"/>
      <c r="N63" s="88"/>
      <c r="O63" s="89"/>
      <c r="P63" s="187"/>
      <c r="Q63" s="188"/>
      <c r="R63" s="189"/>
      <c r="S63" s="80"/>
      <c r="T63" s="84"/>
      <c r="U63" s="88"/>
      <c r="V63" s="88"/>
      <c r="W63" s="88"/>
      <c r="X63" s="88"/>
      <c r="Y63" s="89"/>
      <c r="Z63" s="87"/>
      <c r="AA63" s="88"/>
      <c r="AB63" s="88"/>
      <c r="AC63" s="88"/>
      <c r="AD63" s="88"/>
      <c r="AE63" s="89"/>
      <c r="AF63" s="187"/>
      <c r="AG63" s="188"/>
      <c r="AH63" s="189"/>
      <c r="AI63" s="82"/>
      <c r="AJ63" s="84"/>
      <c r="AK63" s="88"/>
      <c r="AL63" s="88"/>
      <c r="AM63" s="88"/>
      <c r="AN63" s="88"/>
      <c r="AO63" s="89"/>
      <c r="AP63" s="87"/>
      <c r="AQ63" s="88"/>
      <c r="AR63" s="88"/>
      <c r="AS63" s="88"/>
      <c r="AT63" s="88"/>
      <c r="AU63" s="89"/>
      <c r="AV63" s="187"/>
      <c r="AW63" s="188"/>
      <c r="AX63" s="189"/>
      <c r="AY63" s="82"/>
      <c r="AZ63" s="84"/>
      <c r="BA63" s="88"/>
      <c r="BB63" s="88"/>
      <c r="BC63" s="88"/>
      <c r="BD63" s="88"/>
      <c r="BE63" s="89"/>
      <c r="BF63" s="87"/>
      <c r="BG63" s="88"/>
      <c r="BH63" s="88"/>
      <c r="BI63" s="88"/>
      <c r="BJ63" s="88"/>
      <c r="BK63" s="89"/>
      <c r="BL63" s="187"/>
      <c r="BM63" s="188"/>
      <c r="BN63" s="189"/>
      <c r="BO63" s="82"/>
      <c r="BP63" s="84"/>
      <c r="BQ63" s="88"/>
      <c r="BR63" s="88"/>
      <c r="BS63" s="88"/>
      <c r="BT63" s="88"/>
      <c r="BU63" s="89"/>
      <c r="BV63" s="87"/>
      <c r="BW63" s="88"/>
      <c r="BX63" s="88"/>
      <c r="BY63" s="88"/>
      <c r="BZ63" s="88"/>
      <c r="CA63" s="89"/>
      <c r="CB63" s="187"/>
      <c r="CC63" s="188"/>
      <c r="CD63" s="189"/>
      <c r="CE63" s="82"/>
      <c r="CF63" s="84"/>
      <c r="CG63" s="88"/>
      <c r="CH63" s="88"/>
      <c r="CI63" s="88"/>
      <c r="CJ63" s="88"/>
      <c r="CK63" s="89"/>
      <c r="CL63" s="87"/>
      <c r="CM63" s="88"/>
      <c r="CN63" s="88"/>
      <c r="CO63" s="88"/>
      <c r="CP63" s="88"/>
      <c r="CQ63" s="89"/>
      <c r="CR63" s="187"/>
      <c r="CS63" s="188"/>
      <c r="CT63" s="189"/>
      <c r="CU63" s="82"/>
      <c r="CV63" s="87"/>
      <c r="CW63" s="88"/>
      <c r="CX63" s="88"/>
      <c r="CY63" s="88"/>
      <c r="CZ63" s="85"/>
      <c r="DA63" s="89"/>
      <c r="DB63" s="99"/>
      <c r="DC63" s="88"/>
      <c r="DD63" s="88"/>
      <c r="DE63" s="88"/>
      <c r="DF63" s="88"/>
      <c r="DG63" s="89"/>
      <c r="DH63" s="226"/>
      <c r="DI63" s="241" t="s">
        <v>126</v>
      </c>
      <c r="DJ63" s="87"/>
      <c r="DK63" s="85"/>
      <c r="DL63" s="86"/>
      <c r="DM63"/>
    </row>
    <row r="64" spans="1:119" s="101" customFormat="1" ht="15.6">
      <c r="A64" s="74"/>
      <c r="B64" s="73" t="s">
        <v>127</v>
      </c>
      <c r="C64" s="83"/>
      <c r="D64" s="84"/>
      <c r="E64" s="88"/>
      <c r="F64" s="88"/>
      <c r="G64" s="88"/>
      <c r="H64" s="88"/>
      <c r="I64" s="89"/>
      <c r="J64" s="87"/>
      <c r="K64" s="88"/>
      <c r="L64" s="88"/>
      <c r="M64" s="88"/>
      <c r="N64" s="88"/>
      <c r="O64" s="89"/>
      <c r="P64" s="187"/>
      <c r="Q64" s="188"/>
      <c r="R64" s="189"/>
      <c r="S64" s="80"/>
      <c r="T64" s="84"/>
      <c r="U64" s="88"/>
      <c r="V64" s="88"/>
      <c r="W64" s="88"/>
      <c r="X64" s="88"/>
      <c r="Y64" s="89"/>
      <c r="Z64" s="87"/>
      <c r="AA64" s="88"/>
      <c r="AB64" s="88"/>
      <c r="AC64" s="88"/>
      <c r="AD64" s="88"/>
      <c r="AE64" s="89"/>
      <c r="AF64" s="187"/>
      <c r="AG64" s="188"/>
      <c r="AH64" s="189"/>
      <c r="AI64" s="82"/>
      <c r="AJ64" s="84"/>
      <c r="AK64" s="88"/>
      <c r="AL64" s="88"/>
      <c r="AM64" s="88"/>
      <c r="AN64" s="88"/>
      <c r="AO64" s="89"/>
      <c r="AP64" s="87"/>
      <c r="AQ64" s="88"/>
      <c r="AR64" s="88"/>
      <c r="AS64" s="88"/>
      <c r="AT64" s="88"/>
      <c r="AU64" s="89"/>
      <c r="AV64" s="187"/>
      <c r="AW64" s="188"/>
      <c r="AX64" s="189"/>
      <c r="AY64" s="82"/>
      <c r="AZ64" s="84"/>
      <c r="BA64" s="88"/>
      <c r="BB64" s="88"/>
      <c r="BC64" s="88"/>
      <c r="BD64" s="88"/>
      <c r="BE64" s="89"/>
      <c r="BF64" s="87"/>
      <c r="BG64" s="88"/>
      <c r="BH64" s="88"/>
      <c r="BI64" s="88"/>
      <c r="BJ64" s="88"/>
      <c r="BK64" s="89"/>
      <c r="BL64" s="187"/>
      <c r="BM64" s="188"/>
      <c r="BN64" s="189"/>
      <c r="BO64" s="82"/>
      <c r="BP64" s="84"/>
      <c r="BQ64" s="88"/>
      <c r="BR64" s="88"/>
      <c r="BS64" s="88"/>
      <c r="BT64" s="88"/>
      <c r="BU64" s="89"/>
      <c r="BV64" s="87"/>
      <c r="BW64" s="88"/>
      <c r="BX64" s="88"/>
      <c r="BY64" s="88"/>
      <c r="BZ64" s="88"/>
      <c r="CA64" s="89"/>
      <c r="CB64" s="187"/>
      <c r="CC64" s="188"/>
      <c r="CD64" s="189"/>
      <c r="CE64" s="82"/>
      <c r="CF64" s="84"/>
      <c r="CG64" s="88"/>
      <c r="CH64" s="88"/>
      <c r="CI64" s="88"/>
      <c r="CJ64" s="88"/>
      <c r="CK64" s="89"/>
      <c r="CL64" s="87"/>
      <c r="CM64" s="88"/>
      <c r="CN64" s="88"/>
      <c r="CO64" s="88"/>
      <c r="CP64" s="88"/>
      <c r="CQ64" s="89"/>
      <c r="CR64" s="187"/>
      <c r="CS64" s="188"/>
      <c r="CT64" s="189"/>
      <c r="CU64" s="82"/>
      <c r="CV64" s="87"/>
      <c r="CW64" s="88"/>
      <c r="CX64" s="88"/>
      <c r="CY64" s="88"/>
      <c r="CZ64" s="85"/>
      <c r="DA64" s="89"/>
      <c r="DB64" s="99"/>
      <c r="DC64" s="88"/>
      <c r="DD64" s="88"/>
      <c r="DE64" s="88"/>
      <c r="DF64" s="88"/>
      <c r="DG64" s="89"/>
      <c r="DH64" s="226"/>
      <c r="DI64" s="238" t="s">
        <v>127</v>
      </c>
      <c r="DJ64" s="87"/>
      <c r="DK64" s="85"/>
      <c r="DL64" s="86"/>
      <c r="DM64"/>
      <c r="DO64" s="108"/>
    </row>
    <row r="65" spans="1:119" s="101" customFormat="1" ht="15.6">
      <c r="A65" s="74">
        <v>51</v>
      </c>
      <c r="B65" s="74" t="s">
        <v>128</v>
      </c>
      <c r="C65" s="83"/>
      <c r="D65" s="84">
        <v>5803515.694156453</v>
      </c>
      <c r="E65" s="88">
        <v>29.553381273266588</v>
      </c>
      <c r="F65" s="85">
        <v>777663.89511913038</v>
      </c>
      <c r="G65" s="88">
        <v>27.816428626788653</v>
      </c>
      <c r="H65" s="85">
        <v>6581179.5892755836</v>
      </c>
      <c r="I65" s="89">
        <v>29.336915492177113</v>
      </c>
      <c r="J65" s="87">
        <f>+'All Plans Q1'!J65+'All Plans Q2'!J65</f>
        <v>438592.83179335081</v>
      </c>
      <c r="K65" s="85">
        <f t="shared" ref="K65:K72" si="135">+J65/$J$110</f>
        <v>0.91544198410233835</v>
      </c>
      <c r="L65" s="85">
        <f>+'All Plans Q1'!L65+'All Plans Q2'!L65</f>
        <v>626769.92284926213</v>
      </c>
      <c r="M65" s="85">
        <f t="shared" ref="M65:M72" si="136">+L65/$L$110</f>
        <v>1.644815022514321</v>
      </c>
      <c r="N65" s="85">
        <f t="shared" ref="N65:N71" si="137">+J65+L65</f>
        <v>1065362.754642613</v>
      </c>
      <c r="O65" s="89">
        <f t="shared" ref="O65:O72" si="138">+N65/$N$110</f>
        <v>1.2385591505826372</v>
      </c>
      <c r="P65" s="178">
        <f t="shared" ref="P65:P71" si="139">+D65+J65</f>
        <v>6242108.5259498041</v>
      </c>
      <c r="Q65" s="179">
        <f t="shared" ref="Q65:Q71" si="140">+F65+L65</f>
        <v>1404433.8179683925</v>
      </c>
      <c r="R65" s="180">
        <f t="shared" ref="R65:R72" si="141">+P65+Q65</f>
        <v>7646542.3439181969</v>
      </c>
      <c r="S65" s="80"/>
      <c r="T65" s="84">
        <v>4563640.1055086339</v>
      </c>
      <c r="U65" s="88">
        <v>12.377550780733094</v>
      </c>
      <c r="V65" s="85">
        <v>781461.67648446001</v>
      </c>
      <c r="W65" s="88">
        <v>15.570377502728885</v>
      </c>
      <c r="X65" s="85">
        <v>5345101.7819930939</v>
      </c>
      <c r="Y65" s="89">
        <v>12.760095160549961</v>
      </c>
      <c r="Z65" s="87">
        <f>+'All Plans Q1'!Z65+'All Plans Q2'!Z65</f>
        <v>4091578.869250732</v>
      </c>
      <c r="AA65" s="88">
        <f t="shared" ref="AA65:AA72" si="142">+Z65/$Z$110</f>
        <v>2.4968839862295567</v>
      </c>
      <c r="AB65" s="85">
        <f>+'All Plans Q1'!AB65+'All Plans Q2'!AB65</f>
        <v>1342385.670805329</v>
      </c>
      <c r="AC65" s="88">
        <f t="shared" ref="AC65:AC72" si="143">+AB65/$AB$110</f>
        <v>2.7385174857867081</v>
      </c>
      <c r="AD65" s="85">
        <f t="shared" ref="AD65:AD71" si="144">+Z65+AB65</f>
        <v>5433964.540056061</v>
      </c>
      <c r="AE65" s="89">
        <f t="shared" ref="AE65:AE72" si="145">+AD65/$AD$110</f>
        <v>2.5525220012279153</v>
      </c>
      <c r="AF65" s="178">
        <f t="shared" ref="AF65:AF71" si="146">+T65+Z65</f>
        <v>8655218.9747593664</v>
      </c>
      <c r="AG65" s="179">
        <f t="shared" ref="AG65:AG71" si="147">+V65+AB65</f>
        <v>2123847.347289789</v>
      </c>
      <c r="AH65" s="180">
        <f t="shared" ref="AH65:AH72" si="148">+AF65+AG65</f>
        <v>10779066.322049156</v>
      </c>
      <c r="AI65" s="82"/>
      <c r="AJ65" s="84">
        <v>5366185.4085382167</v>
      </c>
      <c r="AK65" s="88">
        <v>43.815610168350453</v>
      </c>
      <c r="AL65" s="85">
        <v>909126.63565701491</v>
      </c>
      <c r="AM65" s="88">
        <v>49.02009250819664</v>
      </c>
      <c r="AN65" s="85">
        <v>6275312.044195232</v>
      </c>
      <c r="AO65" s="89">
        <v>44.500078317627761</v>
      </c>
      <c r="AP65" s="87">
        <f>+'All Plans Q1'!AP65+'All Plans Q2'!AP65</f>
        <v>552267.9426907528</v>
      </c>
      <c r="AQ65" s="85">
        <f t="shared" ref="AQ65:AQ72" si="149">+AP65/$AP$110</f>
        <v>2.5042530911194421</v>
      </c>
      <c r="AR65" s="85">
        <f>+'All Plans Q1'!AR65+'All Plans Q2'!AR65</f>
        <v>836443.38247766311</v>
      </c>
      <c r="AS65" s="85">
        <f t="shared" ref="AS65:AS72" si="150">+AR65/$AR$110</f>
        <v>4.2814611826010065</v>
      </c>
      <c r="AT65" s="85">
        <f t="shared" ref="AT65:AT71" si="151">+AP65+AR65</f>
        <v>1388711.3251684159</v>
      </c>
      <c r="AU65" s="89">
        <f t="shared" ref="AU65:AU72" si="152">+AT65/$AT$110</f>
        <v>3.339083148595841</v>
      </c>
      <c r="AV65" s="178">
        <f t="shared" ref="AV65:AV71" si="153">+AJ65+AP65</f>
        <v>5918453.3512289692</v>
      </c>
      <c r="AW65" s="179">
        <f t="shared" ref="AW65:AW71" si="154">+AL65+AR65</f>
        <v>1745570.018134678</v>
      </c>
      <c r="AX65" s="180">
        <f t="shared" ref="AX65:AX72" si="155">+AV65+AW65</f>
        <v>7664023.369363647</v>
      </c>
      <c r="AY65" s="82"/>
      <c r="AZ65" s="84">
        <v>1913940.0896096097</v>
      </c>
      <c r="BA65" s="88">
        <v>8.8507537231190856</v>
      </c>
      <c r="BB65" s="85">
        <v>251143.78039039043</v>
      </c>
      <c r="BC65" s="88">
        <v>8.2247840311246243</v>
      </c>
      <c r="BD65" s="85">
        <v>2165083.87</v>
      </c>
      <c r="BE65" s="89">
        <v>8.7733004972019728</v>
      </c>
      <c r="BF65" s="87">
        <f>+'All Plans Q1'!BF65+'All Plans Q2'!BF65</f>
        <v>1487786.8752302837</v>
      </c>
      <c r="BG65" s="85">
        <f t="shared" ref="BG65:BG72" si="156">+BF65/$BF$110</f>
        <v>1.4636253479857353</v>
      </c>
      <c r="BH65" s="85">
        <f>+'All Plans Q1'!BH65+'All Plans Q2'!BH65</f>
        <v>997856.67476971645</v>
      </c>
      <c r="BI65" s="85">
        <f t="shared" ref="BI65:BI72" si="157">+BH65/$BH$110</f>
        <v>2.6666257122348798</v>
      </c>
      <c r="BJ65" s="85">
        <f t="shared" ref="BJ65:BJ71" si="158">+BF65+BH65</f>
        <v>2485643.5500000003</v>
      </c>
      <c r="BK65" s="89">
        <f t="shared" ref="BK65:BK72" si="159">+BJ65/$BJ$110</f>
        <v>1.7873198222490672</v>
      </c>
      <c r="BL65" s="178">
        <f t="shared" ref="BL65:BL71" si="160">+AZ65+BF65</f>
        <v>3401726.9648398934</v>
      </c>
      <c r="BM65" s="179">
        <f t="shared" ref="BM65:BM71" si="161">+BB65+BH65</f>
        <v>1249000.455160107</v>
      </c>
      <c r="BN65" s="180">
        <f t="shared" ref="BN65:BN72" si="162">+BL65+BM65</f>
        <v>4650727.42</v>
      </c>
      <c r="BO65" s="82"/>
      <c r="BP65" s="84">
        <v>1108867.4399999997</v>
      </c>
      <c r="BQ65" s="88">
        <v>7.3988619470207491</v>
      </c>
      <c r="BR65" s="85">
        <v>133075.47</v>
      </c>
      <c r="BS65" s="88">
        <v>6.9173235263540906</v>
      </c>
      <c r="BT65" s="85">
        <v>1241942.9099999997</v>
      </c>
      <c r="BU65" s="89">
        <v>7.3440813562930183</v>
      </c>
      <c r="BV65" s="87">
        <f>+'All Plans Q1'!BV65+'All Plans Q2'!BV65</f>
        <v>751030.69000000006</v>
      </c>
      <c r="BW65" s="85">
        <f t="shared" ref="BW65:BW72" si="163">+BV65/$BV$110</f>
        <v>1.7011195899359446</v>
      </c>
      <c r="BX65" s="85">
        <f>+'All Plans Q1'!BX65+'All Plans Q2'!BX65</f>
        <v>595103.37999999989</v>
      </c>
      <c r="BY65" s="85">
        <f t="shared" ref="BY65:BY72" si="164">+BX65/$BX$110</f>
        <v>2.6745257698599594</v>
      </c>
      <c r="BZ65" s="85">
        <f t="shared" ref="BZ65:BZ71" si="165">+BV65+BX65</f>
        <v>1346134.0699999998</v>
      </c>
      <c r="CA65" s="89">
        <f t="shared" ref="CA65:CA72" si="166">+BZ65/$BZ$110</f>
        <v>2.027310346385542</v>
      </c>
      <c r="CB65" s="178">
        <f t="shared" ref="CB65:CB71" si="167">+BP65+BV65</f>
        <v>1859898.13</v>
      </c>
      <c r="CC65" s="179">
        <f t="shared" ref="CC65:CC71" si="168">+BR65+BX65</f>
        <v>728178.84999999986</v>
      </c>
      <c r="CD65" s="180">
        <f t="shared" ref="CD65:CD72" si="169">+CB65+CC65</f>
        <v>2588076.9799999995</v>
      </c>
      <c r="CE65" s="82"/>
      <c r="CF65" s="84">
        <v>1408149</v>
      </c>
      <c r="CG65" s="88">
        <v>5.6361580518887937</v>
      </c>
      <c r="CH65" s="85">
        <v>143082</v>
      </c>
      <c r="CI65" s="88">
        <v>4.1137977631465459</v>
      </c>
      <c r="CJ65" s="85">
        <v>1551231</v>
      </c>
      <c r="CK65" s="89">
        <v>5.4501252534053819</v>
      </c>
      <c r="CL65" s="87">
        <f>+'All Plans Q1'!CL65+'All Plans Q2'!CL65</f>
        <v>863206</v>
      </c>
      <c r="CM65" s="85">
        <f t="shared" ref="CM65:CM72" si="170">+CL65/$CL$110</f>
        <v>0.92220695667409525</v>
      </c>
      <c r="CN65" s="85">
        <f>+'All Plans Q1'!CN65+'All Plans Q2'!CN65</f>
        <v>543167</v>
      </c>
      <c r="CO65" s="85">
        <f t="shared" ref="CO65:CO72" si="171">+CN65/$CN$110</f>
        <v>1.7257476734986958</v>
      </c>
      <c r="CP65" s="85">
        <f t="shared" ref="CP65:CP71" si="172">+CL65+CN65</f>
        <v>1406373</v>
      </c>
      <c r="CQ65" s="89">
        <f t="shared" ref="CQ65:CQ72" si="173">+CP65/$CP$110</f>
        <v>1.1244102609203168</v>
      </c>
      <c r="CR65" s="178">
        <f t="shared" ref="CR65:CR71" si="174">+CF65+CL65</f>
        <v>2271355</v>
      </c>
      <c r="CS65" s="179">
        <f t="shared" ref="CS65:CS71" si="175">+CH65+CN65</f>
        <v>686249</v>
      </c>
      <c r="CT65" s="180">
        <f t="shared" ref="CT65:CT72" si="176">+CR65+CS65</f>
        <v>2957604</v>
      </c>
      <c r="CU65" s="82"/>
      <c r="CV65" s="87">
        <f t="shared" ref="CV65:CV71" si="177">+D65+T65+AJ65+AZ65+BP65+CF65</f>
        <v>20164297.737812914</v>
      </c>
      <c r="CW65" s="88">
        <f>+CV65/$CV$110</f>
        <v>15.469266937433336</v>
      </c>
      <c r="CX65" s="88">
        <f t="shared" ref="CX65:CX71" si="178">+F65+V65+AL65+BB65+BR65+CH65</f>
        <v>2995553.4576509963</v>
      </c>
      <c r="CY65" s="88">
        <f t="shared" ref="CY65:CY72" si="179">+CX65/$CX$110</f>
        <v>16.527556236556926</v>
      </c>
      <c r="CZ65" s="85">
        <f t="shared" ref="CZ65:CZ72" si="180">+CV65+CX65</f>
        <v>23159851.195463911</v>
      </c>
      <c r="DA65" s="89">
        <f t="shared" ref="DA65:DA72" si="181">+CZ65/$CZ$110</f>
        <v>15.598453881193647</v>
      </c>
      <c r="DB65" s="87">
        <f t="shared" ref="DB65:DB71" si="182">+J65+Z65+AP65+BF65+BV65+CL65</f>
        <v>8184463.208965119</v>
      </c>
      <c r="DC65" s="88">
        <f t="shared" ref="DC65:DC72" si="183">+DB65/$DB$110</f>
        <v>1.7294774499100378</v>
      </c>
      <c r="DD65" s="85">
        <f t="shared" ref="DD65:DD71" si="184">+L65+AB65+AR65+BH65+BX65+CN65</f>
        <v>4941726.0309019703</v>
      </c>
      <c r="DE65" s="88">
        <f t="shared" ref="DE65:DE72" si="185">+DD65/$DD$110</f>
        <v>2.4982665006971319</v>
      </c>
      <c r="DF65" s="85">
        <f t="shared" ref="DF65:DF71" si="186">+DB65+DD65</f>
        <v>13126189.239867089</v>
      </c>
      <c r="DG65" s="89">
        <f t="shared" ref="DG65:DG72" si="187">+DF65/$DF$110</f>
        <v>1.9560978511499083</v>
      </c>
      <c r="DH65" s="226"/>
      <c r="DI65" s="239" t="s">
        <v>128</v>
      </c>
      <c r="DJ65" s="87">
        <f t="shared" ref="DJ65:DJ71" si="188">+CZ65</f>
        <v>23159851.195463911</v>
      </c>
      <c r="DK65" s="85">
        <f t="shared" ref="DK65:DK71" si="189">+DF65</f>
        <v>13126189.239867089</v>
      </c>
      <c r="DL65" s="86">
        <f t="shared" ref="DL65:DL71" si="190">+DJ65+DK65</f>
        <v>36286040.435331002</v>
      </c>
      <c r="DM65"/>
    </row>
    <row r="66" spans="1:119" s="101" customFormat="1" ht="15.6">
      <c r="A66" s="74">
        <v>52</v>
      </c>
      <c r="B66" s="74" t="s">
        <v>129</v>
      </c>
      <c r="C66" s="83"/>
      <c r="D66" s="84">
        <v>4654606.5886228224</v>
      </c>
      <c r="E66" s="88">
        <v>23.702764055439225</v>
      </c>
      <c r="F66" s="85">
        <v>623711.50190914108</v>
      </c>
      <c r="G66" s="88">
        <v>22.309672064568485</v>
      </c>
      <c r="H66" s="85">
        <v>5278318.0905319639</v>
      </c>
      <c r="I66" s="89">
        <v>23.529151524006775</v>
      </c>
      <c r="J66" s="87">
        <f>+'All Plans Q1'!J66+'All Plans Q2'!J66</f>
        <v>9298.4702753732927</v>
      </c>
      <c r="K66" s="85">
        <f t="shared" si="135"/>
        <v>1.9408000908722082E-2</v>
      </c>
      <c r="L66" s="85">
        <f>+'All Plans Q1'!L66+'All Plans Q2'!L66</f>
        <v>13287.954281609918</v>
      </c>
      <c r="M66" s="85">
        <f t="shared" si="136"/>
        <v>3.487121194571409E-2</v>
      </c>
      <c r="N66" s="85">
        <f t="shared" si="137"/>
        <v>22586.424556983213</v>
      </c>
      <c r="O66" s="89">
        <f t="shared" si="138"/>
        <v>2.6258307503325778E-2</v>
      </c>
      <c r="P66" s="178">
        <f t="shared" si="139"/>
        <v>4663905.0588981956</v>
      </c>
      <c r="Q66" s="179">
        <f t="shared" si="140"/>
        <v>636999.45619075105</v>
      </c>
      <c r="R66" s="180">
        <f t="shared" si="141"/>
        <v>5300904.5150889466</v>
      </c>
      <c r="S66" s="80"/>
      <c r="T66" s="84">
        <v>4090332.7940514116</v>
      </c>
      <c r="U66" s="88">
        <v>11.093841910837209</v>
      </c>
      <c r="V66" s="85">
        <v>658067.60168102314</v>
      </c>
      <c r="W66" s="88">
        <v>13.111789469426032</v>
      </c>
      <c r="X66" s="85">
        <v>4748400.3957324345</v>
      </c>
      <c r="Y66" s="89">
        <v>11.33561967221249</v>
      </c>
      <c r="Z66" s="87">
        <f>+'All Plans Q1'!Z66+'All Plans Q2'!Z66</f>
        <v>2336740.6566469176</v>
      </c>
      <c r="AA66" s="88">
        <f t="shared" si="142"/>
        <v>1.4259948328019594</v>
      </c>
      <c r="AB66" s="85">
        <f>+'All Plans Q1'!AB66+'All Plans Q2'!AB66</f>
        <v>853000.35361234937</v>
      </c>
      <c r="AC66" s="88">
        <f t="shared" si="143"/>
        <v>1.7401529490018082</v>
      </c>
      <c r="AD66" s="85">
        <f t="shared" si="144"/>
        <v>3189741.0102592669</v>
      </c>
      <c r="AE66" s="89">
        <f t="shared" si="145"/>
        <v>1.4983322115719471</v>
      </c>
      <c r="AF66" s="178">
        <f t="shared" si="146"/>
        <v>6427073.4506983291</v>
      </c>
      <c r="AG66" s="179">
        <f t="shared" si="147"/>
        <v>1511067.9552933725</v>
      </c>
      <c r="AH66" s="180">
        <f t="shared" si="148"/>
        <v>7938141.4059917014</v>
      </c>
      <c r="AI66" s="82"/>
      <c r="AJ66" s="84">
        <v>1237726.3290059378</v>
      </c>
      <c r="AK66" s="88">
        <v>10.106198388251501</v>
      </c>
      <c r="AL66" s="85">
        <v>209692.71236190869</v>
      </c>
      <c r="AM66" s="88">
        <v>11.306627432433338</v>
      </c>
      <c r="AN66" s="85">
        <v>1447419.0413678465</v>
      </c>
      <c r="AO66" s="89">
        <v>10.264072964925376</v>
      </c>
      <c r="AP66" s="87">
        <f>+'All Plans Q1'!AP66+'All Plans Q2'!AP66</f>
        <v>277642.15373022575</v>
      </c>
      <c r="AQ66" s="85">
        <f t="shared" si="149"/>
        <v>1.2589653824851983</v>
      </c>
      <c r="AR66" s="85">
        <f>+'All Plans Q1'!AR66+'All Plans Q2'!AR66</f>
        <v>420505.92517287144</v>
      </c>
      <c r="AS66" s="85">
        <f t="shared" si="150"/>
        <v>2.1524227860448777</v>
      </c>
      <c r="AT66" s="85">
        <f t="shared" si="151"/>
        <v>698148.07890309719</v>
      </c>
      <c r="AU66" s="89">
        <f t="shared" si="152"/>
        <v>1.6786602393461278</v>
      </c>
      <c r="AV66" s="178">
        <f t="shared" si="153"/>
        <v>1515368.4827361635</v>
      </c>
      <c r="AW66" s="179">
        <f t="shared" si="154"/>
        <v>630198.63753478019</v>
      </c>
      <c r="AX66" s="180">
        <f t="shared" si="155"/>
        <v>2145567.1202709437</v>
      </c>
      <c r="AY66" s="82"/>
      <c r="AZ66" s="84">
        <v>1113061.8637264888</v>
      </c>
      <c r="BA66" s="88">
        <v>5.1472020926467481</v>
      </c>
      <c r="BB66" s="85">
        <v>146053.97827351119</v>
      </c>
      <c r="BC66" s="88">
        <v>4.7831661461768853</v>
      </c>
      <c r="BD66" s="85">
        <v>1259115.8419999999</v>
      </c>
      <c r="BE66" s="89">
        <v>5.1021587642484629</v>
      </c>
      <c r="BF66" s="87">
        <f>+'All Plans Q1'!BF66+'All Plans Q2'!BF66</f>
        <v>765258.55610954971</v>
      </c>
      <c r="BG66" s="85">
        <f t="shared" si="156"/>
        <v>0.75283082485287844</v>
      </c>
      <c r="BH66" s="85">
        <f>+'All Plans Q1'!BH66+'All Plans Q2'!BH66</f>
        <v>513257.89389045042</v>
      </c>
      <c r="BI66" s="85">
        <f t="shared" si="157"/>
        <v>1.371606495663974</v>
      </c>
      <c r="BJ66" s="85">
        <f t="shared" si="158"/>
        <v>1278516.4500000002</v>
      </c>
      <c r="BK66" s="89">
        <f t="shared" si="159"/>
        <v>0.91932642319390823</v>
      </c>
      <c r="BL66" s="178">
        <f t="shared" si="160"/>
        <v>1878320.4198360385</v>
      </c>
      <c r="BM66" s="179">
        <f t="shared" si="161"/>
        <v>659311.87216396164</v>
      </c>
      <c r="BN66" s="180">
        <f t="shared" si="162"/>
        <v>2537632.2920000004</v>
      </c>
      <c r="BO66" s="82"/>
      <c r="BP66" s="84">
        <v>432756.4</v>
      </c>
      <c r="BQ66" s="88">
        <v>2.8875452058450657</v>
      </c>
      <c r="BR66" s="85">
        <v>52211.739999999991</v>
      </c>
      <c r="BS66" s="88">
        <v>2.7139900197525724</v>
      </c>
      <c r="BT66" s="85">
        <v>484968.14</v>
      </c>
      <c r="BU66" s="89">
        <v>2.8678012867516616</v>
      </c>
      <c r="BV66" s="87">
        <f>+'All Plans Q1'!BV66+'All Plans Q2'!BV66</f>
        <v>289616.32999999996</v>
      </c>
      <c r="BW66" s="85">
        <f t="shared" si="163"/>
        <v>0.65599451405687981</v>
      </c>
      <c r="BX66" s="85">
        <f>+'All Plans Q1'!BX66+'All Plans Q2'!BX66</f>
        <v>236304.68999999994</v>
      </c>
      <c r="BY66" s="85">
        <f t="shared" si="164"/>
        <v>1.0620053660991962</v>
      </c>
      <c r="BZ66" s="85">
        <f t="shared" si="165"/>
        <v>525921.0199999999</v>
      </c>
      <c r="CA66" s="89">
        <f t="shared" si="166"/>
        <v>0.7920497289156625</v>
      </c>
      <c r="CB66" s="178">
        <f t="shared" si="167"/>
        <v>722372.73</v>
      </c>
      <c r="CC66" s="179">
        <f t="shared" si="168"/>
        <v>288516.42999999993</v>
      </c>
      <c r="CD66" s="180">
        <f t="shared" si="169"/>
        <v>1010889.1599999999</v>
      </c>
      <c r="CE66" s="82"/>
      <c r="CF66" s="84">
        <v>1408149</v>
      </c>
      <c r="CG66" s="88">
        <v>5.6361580518887937</v>
      </c>
      <c r="CH66" s="85">
        <v>143082</v>
      </c>
      <c r="CI66" s="88">
        <v>4.1137977631465459</v>
      </c>
      <c r="CJ66" s="85">
        <v>1551231</v>
      </c>
      <c r="CK66" s="89">
        <v>5.4501252534053819</v>
      </c>
      <c r="CL66" s="87">
        <f>+'All Plans Q1'!CL66+'All Plans Q2'!CL66</f>
        <v>863206</v>
      </c>
      <c r="CM66" s="85">
        <f t="shared" si="170"/>
        <v>0.92220695667409525</v>
      </c>
      <c r="CN66" s="85">
        <f>+'All Plans Q1'!CN66+'All Plans Q2'!CN66</f>
        <v>543167</v>
      </c>
      <c r="CO66" s="85">
        <f t="shared" si="171"/>
        <v>1.7257476734986958</v>
      </c>
      <c r="CP66" s="85">
        <f t="shared" si="172"/>
        <v>1406373</v>
      </c>
      <c r="CQ66" s="89">
        <f t="shared" si="173"/>
        <v>1.1244102609203168</v>
      </c>
      <c r="CR66" s="178">
        <f t="shared" si="174"/>
        <v>2271355</v>
      </c>
      <c r="CS66" s="179">
        <f t="shared" si="175"/>
        <v>686249</v>
      </c>
      <c r="CT66" s="180">
        <f t="shared" si="176"/>
        <v>2957604</v>
      </c>
      <c r="CU66" s="82"/>
      <c r="CV66" s="87">
        <f t="shared" si="177"/>
        <v>12936632.975406662</v>
      </c>
      <c r="CW66" s="88">
        <f t="shared" ref="CW66:CW101" si="191">+CV66/$CV$110</f>
        <v>9.9244829336602418</v>
      </c>
      <c r="CX66" s="88">
        <f t="shared" si="178"/>
        <v>1832819.5342255842</v>
      </c>
      <c r="CY66" s="88">
        <f t="shared" si="179"/>
        <v>10.112330943720602</v>
      </c>
      <c r="CZ66" s="85">
        <f t="shared" si="180"/>
        <v>14769452.509632247</v>
      </c>
      <c r="DA66" s="89">
        <f t="shared" si="181"/>
        <v>9.9474138187511638</v>
      </c>
      <c r="DB66" s="87">
        <f t="shared" si="182"/>
        <v>4541762.1667620661</v>
      </c>
      <c r="DC66" s="88">
        <f t="shared" si="183"/>
        <v>0.95973004578546484</v>
      </c>
      <c r="DD66" s="85">
        <f t="shared" si="184"/>
        <v>2579523.816957281</v>
      </c>
      <c r="DE66" s="88">
        <f t="shared" si="185"/>
        <v>1.3040662107442946</v>
      </c>
      <c r="DF66" s="85">
        <f t="shared" si="186"/>
        <v>7121285.983719347</v>
      </c>
      <c r="DG66" s="89">
        <f t="shared" si="187"/>
        <v>1.0612320114865588</v>
      </c>
      <c r="DH66" s="226"/>
      <c r="DI66" s="239" t="s">
        <v>129</v>
      </c>
      <c r="DJ66" s="87">
        <f t="shared" si="188"/>
        <v>14769452.509632247</v>
      </c>
      <c r="DK66" s="85">
        <f t="shared" si="189"/>
        <v>7121285.983719347</v>
      </c>
      <c r="DL66" s="86">
        <f t="shared" si="190"/>
        <v>21890738.493351594</v>
      </c>
      <c r="DM66"/>
    </row>
    <row r="67" spans="1:119" s="101" customFormat="1" ht="15.6">
      <c r="A67" s="74">
        <v>53</v>
      </c>
      <c r="B67" s="74" t="s">
        <v>130</v>
      </c>
      <c r="C67" s="83"/>
      <c r="D67" s="84">
        <v>413438.32996999373</v>
      </c>
      <c r="E67" s="88">
        <v>2.1053618603786335</v>
      </c>
      <c r="F67" s="85">
        <v>55400.222730464477</v>
      </c>
      <c r="G67" s="88">
        <v>1.9816225893502335</v>
      </c>
      <c r="H67" s="85">
        <v>468838.55270045821</v>
      </c>
      <c r="I67" s="89">
        <v>2.0899409921074583</v>
      </c>
      <c r="J67" s="87">
        <f>+'All Plans Q1'!J67+'All Plans Q2'!J67</f>
        <v>22131.155732488402</v>
      </c>
      <c r="K67" s="85">
        <f t="shared" si="135"/>
        <v>4.6192704589783869E-2</v>
      </c>
      <c r="L67" s="85">
        <f>+'All Plans Q1'!L67+'All Plans Q2'!L67</f>
        <v>31626.469393718551</v>
      </c>
      <c r="M67" s="85">
        <f t="shared" si="136"/>
        <v>8.2996471386819204E-2</v>
      </c>
      <c r="N67" s="85">
        <f t="shared" si="137"/>
        <v>53757.625126206956</v>
      </c>
      <c r="O67" s="89">
        <f t="shared" si="138"/>
        <v>6.2497021060202496E-2</v>
      </c>
      <c r="P67" s="178">
        <f t="shared" si="139"/>
        <v>435569.48570248211</v>
      </c>
      <c r="Q67" s="179">
        <f t="shared" si="140"/>
        <v>87026.692124183028</v>
      </c>
      <c r="R67" s="180">
        <f t="shared" si="141"/>
        <v>522596.17782666511</v>
      </c>
      <c r="S67" s="80"/>
      <c r="T67" s="84">
        <v>4432353.0162802609</v>
      </c>
      <c r="U67" s="88">
        <v>12.021472611506445</v>
      </c>
      <c r="V67" s="85">
        <v>764518.91855274653</v>
      </c>
      <c r="W67" s="88">
        <v>15.232798393128903</v>
      </c>
      <c r="X67" s="85">
        <v>5196871.9348330069</v>
      </c>
      <c r="Y67" s="89">
        <v>12.406233432085136</v>
      </c>
      <c r="Z67" s="87">
        <f>+'All Plans Q1'!Z67+'All Plans Q2'!Z67</f>
        <v>3241619.7157612061</v>
      </c>
      <c r="AA67" s="88">
        <f t="shared" si="142"/>
        <v>1.9781968321711374</v>
      </c>
      <c r="AB67" s="85">
        <f>+'All Plans Q1'!AB67+'All Plans Q2'!AB67</f>
        <v>1174507.0186972243</v>
      </c>
      <c r="AC67" s="88">
        <f t="shared" si="143"/>
        <v>2.3960386927789279</v>
      </c>
      <c r="AD67" s="85">
        <f t="shared" si="144"/>
        <v>4416126.7344584307</v>
      </c>
      <c r="AE67" s="89">
        <f t="shared" si="145"/>
        <v>2.0744082091120233</v>
      </c>
      <c r="AF67" s="178">
        <f t="shared" si="146"/>
        <v>7673972.732041467</v>
      </c>
      <c r="AG67" s="179">
        <f t="shared" si="147"/>
        <v>1939025.9372499709</v>
      </c>
      <c r="AH67" s="180">
        <f t="shared" si="148"/>
        <v>9612998.6692914385</v>
      </c>
      <c r="AI67" s="82"/>
      <c r="AJ67" s="84">
        <v>189436.49687978276</v>
      </c>
      <c r="AK67" s="88">
        <v>1.5467739310191944</v>
      </c>
      <c r="AL67" s="85">
        <v>32093.890159841081</v>
      </c>
      <c r="AM67" s="88">
        <v>1.7305020036579899</v>
      </c>
      <c r="AN67" s="85">
        <v>221530.38703962383</v>
      </c>
      <c r="AO67" s="89">
        <v>1.5709369515921643</v>
      </c>
      <c r="AP67" s="87">
        <f>+'All Plans Q1'!AP67+'All Plans Q2'!AP67</f>
        <v>97584.061157085991</v>
      </c>
      <c r="AQ67" s="85">
        <f t="shared" si="149"/>
        <v>0.44249388368620424</v>
      </c>
      <c r="AR67" s="85">
        <f>+'All Plans Q1'!AR67+'All Plans Q2'!AR67</f>
        <v>147796.99468423781</v>
      </c>
      <c r="AS67" s="85">
        <f t="shared" si="150"/>
        <v>0.75652113329087145</v>
      </c>
      <c r="AT67" s="85">
        <f t="shared" si="151"/>
        <v>245381.0558413238</v>
      </c>
      <c r="AU67" s="89">
        <f t="shared" si="152"/>
        <v>0.5900058087630653</v>
      </c>
      <c r="AV67" s="178">
        <f t="shared" si="153"/>
        <v>287020.55803686875</v>
      </c>
      <c r="AW67" s="179">
        <f t="shared" si="154"/>
        <v>179890.88484407889</v>
      </c>
      <c r="AX67" s="180">
        <f t="shared" si="155"/>
        <v>466911.44288094761</v>
      </c>
      <c r="AY67" s="82"/>
      <c r="AZ67" s="84">
        <v>1270556.9424215073</v>
      </c>
      <c r="BA67" s="88">
        <v>5.8755165063007286</v>
      </c>
      <c r="BB67" s="85">
        <v>166720.19957849302</v>
      </c>
      <c r="BC67" s="88">
        <v>5.4599705118222701</v>
      </c>
      <c r="BD67" s="85">
        <v>1437277.1420000005</v>
      </c>
      <c r="BE67" s="89">
        <v>5.8240996754207188</v>
      </c>
      <c r="BF67" s="87">
        <f>+'All Plans Q1'!BF67+'All Plans Q2'!BF67</f>
        <v>1032890.6603859622</v>
      </c>
      <c r="BG67" s="85">
        <f t="shared" si="156"/>
        <v>1.0161166074304995</v>
      </c>
      <c r="BH67" s="85">
        <f>+'All Plans Q1'!BH67+'All Plans Q2'!BH67</f>
        <v>692758.38961403794</v>
      </c>
      <c r="BI67" s="85">
        <f t="shared" si="157"/>
        <v>1.8512952619548744</v>
      </c>
      <c r="BJ67" s="85">
        <f t="shared" si="158"/>
        <v>1725649.0500000003</v>
      </c>
      <c r="BK67" s="89">
        <f t="shared" si="159"/>
        <v>1.2408403261643335</v>
      </c>
      <c r="BL67" s="178">
        <f t="shared" si="160"/>
        <v>2303447.6028074697</v>
      </c>
      <c r="BM67" s="179">
        <f t="shared" si="161"/>
        <v>859478.58919253096</v>
      </c>
      <c r="BN67" s="180">
        <f t="shared" si="162"/>
        <v>3162926.1920000007</v>
      </c>
      <c r="BO67" s="82"/>
      <c r="BP67" s="84">
        <v>487510.72</v>
      </c>
      <c r="BQ67" s="88">
        <v>3.2528906385534126</v>
      </c>
      <c r="BR67" s="85">
        <v>67579.729999999981</v>
      </c>
      <c r="BS67" s="88">
        <v>3.5128251377482056</v>
      </c>
      <c r="BT67" s="85">
        <v>555090.44999999995</v>
      </c>
      <c r="BU67" s="89">
        <v>3.2824612082219642</v>
      </c>
      <c r="BV67" s="87">
        <f>+'All Plans Q1'!BV67+'All Plans Q2'!BV67</f>
        <v>347485.56999999995</v>
      </c>
      <c r="BW67" s="85">
        <f t="shared" si="163"/>
        <v>0.78707104545495721</v>
      </c>
      <c r="BX67" s="85">
        <f>+'All Plans Q1'!BX67+'All Plans Q2'!BX67</f>
        <v>309411.46999999997</v>
      </c>
      <c r="BY67" s="85">
        <f t="shared" si="164"/>
        <v>1.3905633505312167</v>
      </c>
      <c r="BZ67" s="85">
        <f t="shared" si="165"/>
        <v>656897.03999999992</v>
      </c>
      <c r="CA67" s="89">
        <f t="shared" si="166"/>
        <v>0.98930277108433728</v>
      </c>
      <c r="CB67" s="178">
        <f t="shared" si="167"/>
        <v>834996.28999999992</v>
      </c>
      <c r="CC67" s="179">
        <f t="shared" si="168"/>
        <v>376991.19999999995</v>
      </c>
      <c r="CD67" s="180">
        <f t="shared" si="169"/>
        <v>1211987.4899999998</v>
      </c>
      <c r="CE67" s="82"/>
      <c r="CF67" s="84">
        <v>1408149</v>
      </c>
      <c r="CG67" s="88">
        <v>5.6361580518887937</v>
      </c>
      <c r="CH67" s="85">
        <v>143082</v>
      </c>
      <c r="CI67" s="88">
        <v>4.1137977631465459</v>
      </c>
      <c r="CJ67" s="85">
        <v>1551231</v>
      </c>
      <c r="CK67" s="89">
        <v>5.4501252534053819</v>
      </c>
      <c r="CL67" s="87">
        <f>+'All Plans Q1'!CL67+'All Plans Q2'!CL67</f>
        <v>863206</v>
      </c>
      <c r="CM67" s="85">
        <f t="shared" si="170"/>
        <v>0.92220695667409525</v>
      </c>
      <c r="CN67" s="85">
        <f>+'All Plans Q1'!CN67+'All Plans Q2'!CN67</f>
        <v>543167</v>
      </c>
      <c r="CO67" s="85">
        <f t="shared" si="171"/>
        <v>1.7257476734986958</v>
      </c>
      <c r="CP67" s="85">
        <f t="shared" si="172"/>
        <v>1406373</v>
      </c>
      <c r="CQ67" s="89">
        <f t="shared" si="173"/>
        <v>1.1244102609203168</v>
      </c>
      <c r="CR67" s="178">
        <f t="shared" si="174"/>
        <v>2271355</v>
      </c>
      <c r="CS67" s="179">
        <f t="shared" si="175"/>
        <v>686249</v>
      </c>
      <c r="CT67" s="180">
        <f t="shared" si="176"/>
        <v>2957604</v>
      </c>
      <c r="CU67" s="82"/>
      <c r="CV67" s="87">
        <f t="shared" si="177"/>
        <v>8201444.505551544</v>
      </c>
      <c r="CW67" s="88">
        <f t="shared" si="191"/>
        <v>6.2918300442970727</v>
      </c>
      <c r="CX67" s="88">
        <f t="shared" si="178"/>
        <v>1229394.9610215451</v>
      </c>
      <c r="CY67" s="88">
        <f t="shared" si="179"/>
        <v>6.7830184446638553</v>
      </c>
      <c r="CZ67" s="85">
        <f t="shared" si="180"/>
        <v>9430839.4665730894</v>
      </c>
      <c r="DA67" s="89">
        <f t="shared" si="181"/>
        <v>6.351790140564181</v>
      </c>
      <c r="DB67" s="87">
        <f t="shared" si="182"/>
        <v>5604917.1630367432</v>
      </c>
      <c r="DC67" s="88">
        <f t="shared" si="183"/>
        <v>1.1843877349790777</v>
      </c>
      <c r="DD67" s="85">
        <f t="shared" si="184"/>
        <v>2899267.3423892185</v>
      </c>
      <c r="DE67" s="88">
        <f t="shared" si="185"/>
        <v>1.4657110557652988</v>
      </c>
      <c r="DF67" s="85">
        <f t="shared" si="186"/>
        <v>8504184.5054259617</v>
      </c>
      <c r="DG67" s="89">
        <f t="shared" si="187"/>
        <v>1.2673150396401347</v>
      </c>
      <c r="DH67" s="226"/>
      <c r="DI67" s="239" t="s">
        <v>130</v>
      </c>
      <c r="DJ67" s="87">
        <f t="shared" si="188"/>
        <v>9430839.4665730894</v>
      </c>
      <c r="DK67" s="85">
        <f t="shared" si="189"/>
        <v>8504184.5054259617</v>
      </c>
      <c r="DL67" s="86">
        <f t="shared" si="190"/>
        <v>17935023.971999049</v>
      </c>
      <c r="DM67"/>
    </row>
    <row r="68" spans="1:119" s="101" customFormat="1" ht="15.6">
      <c r="A68" s="74">
        <v>54</v>
      </c>
      <c r="B68" s="74" t="s">
        <v>131</v>
      </c>
      <c r="C68" s="83"/>
      <c r="D68" s="84">
        <v>1043915.7980901506</v>
      </c>
      <c r="E68" s="88">
        <v>5.3159572962314288</v>
      </c>
      <c r="F68" s="85">
        <v>139883.42041300889</v>
      </c>
      <c r="G68" s="88">
        <v>5.0035204211113102</v>
      </c>
      <c r="H68" s="85">
        <v>1183799.2185031595</v>
      </c>
      <c r="I68" s="89">
        <v>5.2770202000755999</v>
      </c>
      <c r="J68" s="87">
        <f>+'All Plans Q1'!J68+'All Plans Q2'!J68</f>
        <v>130490.86324047111</v>
      </c>
      <c r="K68" s="85">
        <f t="shared" si="135"/>
        <v>0.27236381010524019</v>
      </c>
      <c r="L68" s="85">
        <f>+'All Plans Q1'!L68+'All Plans Q2'!L68</f>
        <v>186477.62196966121</v>
      </c>
      <c r="M68" s="85">
        <f t="shared" si="136"/>
        <v>0.48936808037007806</v>
      </c>
      <c r="N68" s="85">
        <f t="shared" si="137"/>
        <v>316968.48521013232</v>
      </c>
      <c r="O68" s="89">
        <f t="shared" si="138"/>
        <v>0.36849816280185538</v>
      </c>
      <c r="P68" s="178">
        <f t="shared" si="139"/>
        <v>1174406.6613306217</v>
      </c>
      <c r="Q68" s="179">
        <f t="shared" si="140"/>
        <v>326361.0423826701</v>
      </c>
      <c r="R68" s="180">
        <f t="shared" si="141"/>
        <v>1500767.7037132918</v>
      </c>
      <c r="S68" s="80"/>
      <c r="T68" s="84">
        <v>3523206.5850126036</v>
      </c>
      <c r="U68" s="88">
        <v>9.5556764794769862</v>
      </c>
      <c r="V68" s="85">
        <v>465374.67004638148</v>
      </c>
      <c r="W68" s="88">
        <v>9.2724435642547469</v>
      </c>
      <c r="X68" s="85">
        <v>3988581.2550589852</v>
      </c>
      <c r="Y68" s="89">
        <v>9.5217412962266774</v>
      </c>
      <c r="Z68" s="87">
        <f>+'All Plans Q1'!Z68+'All Plans Q2'!Z68</f>
        <v>1231395.1152733248</v>
      </c>
      <c r="AA68" s="88">
        <f t="shared" si="142"/>
        <v>0.75145826154154205</v>
      </c>
      <c r="AB68" s="85">
        <f>+'All Plans Q1'!AB68+'All Plans Q2'!AB68</f>
        <v>345135.45988898183</v>
      </c>
      <c r="AC68" s="88">
        <f t="shared" si="143"/>
        <v>0.70408937790880177</v>
      </c>
      <c r="AD68" s="85">
        <f t="shared" si="144"/>
        <v>1576530.5751623067</v>
      </c>
      <c r="AE68" s="89">
        <f t="shared" si="145"/>
        <v>0.74055120327832891</v>
      </c>
      <c r="AF68" s="178">
        <f t="shared" si="146"/>
        <v>4754601.7002859283</v>
      </c>
      <c r="AG68" s="179">
        <f t="shared" si="147"/>
        <v>810510.12993536331</v>
      </c>
      <c r="AH68" s="180">
        <f t="shared" si="148"/>
        <v>5565111.8302212916</v>
      </c>
      <c r="AI68" s="82"/>
      <c r="AJ68" s="84">
        <v>273154.20422931632</v>
      </c>
      <c r="AK68" s="88">
        <v>2.2303400306136614</v>
      </c>
      <c r="AL68" s="85">
        <v>46277.14918523746</v>
      </c>
      <c r="AM68" s="88">
        <v>2.4952630855838165</v>
      </c>
      <c r="AN68" s="85">
        <v>319431.3534145538</v>
      </c>
      <c r="AO68" s="89">
        <v>2.2651814194964741</v>
      </c>
      <c r="AP68" s="87">
        <f>+'All Plans Q1'!AP68+'All Plans Q2'!AP68</f>
        <v>128794.81251350994</v>
      </c>
      <c r="AQ68" s="85">
        <f t="shared" si="149"/>
        <v>0.584018702562485</v>
      </c>
      <c r="AR68" s="85">
        <f>+'All Plans Q1'!AR68+'All Plans Q2'!AR68</f>
        <v>195067.57553135912</v>
      </c>
      <c r="AS68" s="85">
        <f t="shared" si="150"/>
        <v>0.99848270680042961</v>
      </c>
      <c r="AT68" s="85">
        <f t="shared" si="151"/>
        <v>323862.38804486906</v>
      </c>
      <c r="AU68" s="89">
        <f t="shared" si="152"/>
        <v>0.77871003338543543</v>
      </c>
      <c r="AV68" s="178">
        <f t="shared" si="153"/>
        <v>401949.01674282626</v>
      </c>
      <c r="AW68" s="179">
        <f t="shared" si="154"/>
        <v>241344.7247165966</v>
      </c>
      <c r="AX68" s="180">
        <f t="shared" si="155"/>
        <v>643293.74145942286</v>
      </c>
      <c r="AY68" s="82"/>
      <c r="AZ68" s="84">
        <v>1122153.5667835202</v>
      </c>
      <c r="BA68" s="88">
        <v>5.1892454278160987</v>
      </c>
      <c r="BB68" s="85">
        <v>147246.97521648</v>
      </c>
      <c r="BC68" s="88">
        <v>4.8222359658254463</v>
      </c>
      <c r="BD68" s="85">
        <v>1269400.5420000001</v>
      </c>
      <c r="BE68" s="89">
        <v>5.1438341768612661</v>
      </c>
      <c r="BF68" s="87">
        <f>+'All Plans Q1'!BF68+'All Plans Q2'!BF68</f>
        <v>789943.61799520697</v>
      </c>
      <c r="BG68" s="85">
        <f t="shared" si="156"/>
        <v>0.77711500351714591</v>
      </c>
      <c r="BH68" s="85">
        <f>+'All Plans Q1'!BH68+'All Plans Q2'!BH68</f>
        <v>529814.13200479315</v>
      </c>
      <c r="BI68" s="85">
        <f t="shared" si="157"/>
        <v>1.415850615455805</v>
      </c>
      <c r="BJ68" s="85">
        <f t="shared" si="158"/>
        <v>1319757.75</v>
      </c>
      <c r="BK68" s="89">
        <f t="shared" si="159"/>
        <v>0.94898127575123503</v>
      </c>
      <c r="BL68" s="178">
        <f t="shared" si="160"/>
        <v>1912097.1847787271</v>
      </c>
      <c r="BM68" s="179">
        <f t="shared" si="161"/>
        <v>677061.10722127312</v>
      </c>
      <c r="BN68" s="180">
        <f t="shared" si="162"/>
        <v>2589158.2920000004</v>
      </c>
      <c r="BO68" s="82"/>
      <c r="BP68" s="84">
        <v>269811.16000000003</v>
      </c>
      <c r="BQ68" s="88">
        <v>1.800301327817442</v>
      </c>
      <c r="BR68" s="85">
        <v>20059.689999999999</v>
      </c>
      <c r="BS68" s="88">
        <v>1.0427118203555463</v>
      </c>
      <c r="BT68" s="85">
        <v>289870.85000000003</v>
      </c>
      <c r="BU68" s="89">
        <v>1.7141167183101924</v>
      </c>
      <c r="BV68" s="87">
        <f>+'All Plans Q1'!BV68+'All Plans Q2'!BV68</f>
        <v>122649.43000000004</v>
      </c>
      <c r="BW68" s="85">
        <f t="shared" si="163"/>
        <v>0.27780668732389269</v>
      </c>
      <c r="BX68" s="85">
        <f>+'All Plans Q1'!BX68+'All Plans Q2'!BX68</f>
        <v>91327.229999999967</v>
      </c>
      <c r="BY68" s="85">
        <f t="shared" si="164"/>
        <v>0.41044470311179809</v>
      </c>
      <c r="BZ68" s="85">
        <f t="shared" si="165"/>
        <v>213976.66</v>
      </c>
      <c r="CA68" s="89">
        <f t="shared" si="166"/>
        <v>0.32225400602409637</v>
      </c>
      <c r="CB68" s="178">
        <f t="shared" si="167"/>
        <v>392460.59000000008</v>
      </c>
      <c r="CC68" s="179">
        <f t="shared" si="168"/>
        <v>111386.91999999997</v>
      </c>
      <c r="CD68" s="180">
        <f t="shared" si="169"/>
        <v>503847.51000000007</v>
      </c>
      <c r="CE68" s="82"/>
      <c r="CF68" s="84">
        <v>1408149</v>
      </c>
      <c r="CG68" s="88">
        <v>5.6361580518887937</v>
      </c>
      <c r="CH68" s="85">
        <v>143082</v>
      </c>
      <c r="CI68" s="88">
        <v>4.1137977631465459</v>
      </c>
      <c r="CJ68" s="85">
        <v>1551231</v>
      </c>
      <c r="CK68" s="89">
        <v>5.4501252534053819</v>
      </c>
      <c r="CL68" s="87">
        <f>+'All Plans Q1'!CL68+'All Plans Q2'!CL68</f>
        <v>863206</v>
      </c>
      <c r="CM68" s="85">
        <f t="shared" si="170"/>
        <v>0.92220695667409525</v>
      </c>
      <c r="CN68" s="85">
        <f>+'All Plans Q1'!CN68+'All Plans Q2'!CN68</f>
        <v>543167</v>
      </c>
      <c r="CO68" s="85">
        <f t="shared" si="171"/>
        <v>1.7257476734986958</v>
      </c>
      <c r="CP68" s="85">
        <f t="shared" si="172"/>
        <v>1406373</v>
      </c>
      <c r="CQ68" s="89">
        <f t="shared" si="173"/>
        <v>1.1244102609203168</v>
      </c>
      <c r="CR68" s="178">
        <f t="shared" si="174"/>
        <v>2271355</v>
      </c>
      <c r="CS68" s="179">
        <f t="shared" si="175"/>
        <v>686249</v>
      </c>
      <c r="CT68" s="180">
        <f t="shared" si="176"/>
        <v>2957604</v>
      </c>
      <c r="CU68" s="82"/>
      <c r="CV68" s="87">
        <f t="shared" si="177"/>
        <v>7640390.3141155913</v>
      </c>
      <c r="CW68" s="88">
        <f t="shared" si="191"/>
        <v>5.8614110350888726</v>
      </c>
      <c r="CX68" s="88">
        <f t="shared" si="178"/>
        <v>961923.9048611077</v>
      </c>
      <c r="CY68" s="88">
        <f t="shared" si="179"/>
        <v>5.3072834979039962</v>
      </c>
      <c r="CZ68" s="85">
        <f t="shared" si="180"/>
        <v>8602314.2189766988</v>
      </c>
      <c r="DA68" s="89">
        <f t="shared" si="181"/>
        <v>5.7937678650770188</v>
      </c>
      <c r="DB68" s="87">
        <f t="shared" si="182"/>
        <v>3266479.839022513</v>
      </c>
      <c r="DC68" s="88">
        <f t="shared" si="183"/>
        <v>0.69024724993412612</v>
      </c>
      <c r="DD68" s="85">
        <f t="shared" si="184"/>
        <v>1890989.0193947954</v>
      </c>
      <c r="DE68" s="88">
        <f t="shared" si="185"/>
        <v>0.95598066157420514</v>
      </c>
      <c r="DF68" s="85">
        <f t="shared" si="186"/>
        <v>5157468.858417308</v>
      </c>
      <c r="DG68" s="89">
        <f t="shared" si="187"/>
        <v>0.76857902678118173</v>
      </c>
      <c r="DH68" s="226"/>
      <c r="DI68" s="239" t="s">
        <v>131</v>
      </c>
      <c r="DJ68" s="87">
        <f t="shared" si="188"/>
        <v>8602314.2189766988</v>
      </c>
      <c r="DK68" s="85">
        <f t="shared" si="189"/>
        <v>5157468.858417308</v>
      </c>
      <c r="DL68" s="86">
        <f t="shared" si="190"/>
        <v>13759783.077394007</v>
      </c>
      <c r="DM68"/>
    </row>
    <row r="69" spans="1:119" s="101" customFormat="1" ht="15.6">
      <c r="A69" s="74">
        <v>55</v>
      </c>
      <c r="B69" s="74" t="s">
        <v>132</v>
      </c>
      <c r="C69" s="83"/>
      <c r="D69" s="84">
        <v>97488.682413618299</v>
      </c>
      <c r="E69" s="88">
        <v>0.49644394071322223</v>
      </c>
      <c r="F69" s="85">
        <v>13063.362363634624</v>
      </c>
      <c r="G69" s="88">
        <v>0.4672662432891449</v>
      </c>
      <c r="H69" s="85">
        <v>110552.04477725292</v>
      </c>
      <c r="I69" s="89">
        <v>0.49280770280189951</v>
      </c>
      <c r="J69" s="87">
        <f>+'All Plans Q1'!J69+'All Plans Q2'!J69</f>
        <v>53833.826805979406</v>
      </c>
      <c r="K69" s="85">
        <f t="shared" si="135"/>
        <v>0.1123633166132255</v>
      </c>
      <c r="L69" s="85">
        <f>+'All Plans Q1'!L69+'All Plans Q2'!L69</f>
        <v>76931.087395796727</v>
      </c>
      <c r="M69" s="85">
        <f t="shared" si="136"/>
        <v>0.20188813092966615</v>
      </c>
      <c r="N69" s="85">
        <f t="shared" si="137"/>
        <v>130764.91420177613</v>
      </c>
      <c r="O69" s="89">
        <f t="shared" si="138"/>
        <v>0.15202341207628803</v>
      </c>
      <c r="P69" s="178">
        <f t="shared" si="139"/>
        <v>151322.5092195977</v>
      </c>
      <c r="Q69" s="179">
        <f t="shared" si="140"/>
        <v>89994.449759431358</v>
      </c>
      <c r="R69" s="180">
        <f t="shared" si="141"/>
        <v>241316.95897902906</v>
      </c>
      <c r="S69" s="80"/>
      <c r="T69" s="84">
        <v>3886947.2804307481</v>
      </c>
      <c r="U69" s="88">
        <v>10.542217666877535</v>
      </c>
      <c r="V69" s="85">
        <v>483061.69976395927</v>
      </c>
      <c r="W69" s="88">
        <v>9.6248520545131253</v>
      </c>
      <c r="X69" s="85">
        <v>4370008.9801947074</v>
      </c>
      <c r="Y69" s="89">
        <v>10.432304699528059</v>
      </c>
      <c r="Z69" s="87">
        <f>+'All Plans Q1'!Z69+'All Plans Q2'!Z69</f>
        <v>2095960.9399598965</v>
      </c>
      <c r="AA69" s="88">
        <f t="shared" si="142"/>
        <v>1.2790591294912208</v>
      </c>
      <c r="AB69" s="85">
        <f>+'All Plans Q1'!AB69+'All Plans Q2'!AB69</f>
        <v>646488.87562270858</v>
      </c>
      <c r="AC69" s="88">
        <f t="shared" si="143"/>
        <v>1.3188617315895945</v>
      </c>
      <c r="AD69" s="85">
        <f t="shared" si="144"/>
        <v>2742449.8155826051</v>
      </c>
      <c r="AE69" s="89">
        <f t="shared" si="145"/>
        <v>1.2882239918823282</v>
      </c>
      <c r="AF69" s="178">
        <f t="shared" si="146"/>
        <v>5982908.2203906449</v>
      </c>
      <c r="AG69" s="179">
        <f t="shared" si="147"/>
        <v>1129550.5753866679</v>
      </c>
      <c r="AH69" s="180">
        <f t="shared" si="148"/>
        <v>7112458.7957773125</v>
      </c>
      <c r="AI69" s="82"/>
      <c r="AJ69" s="84">
        <v>99251.031529857282</v>
      </c>
      <c r="AK69" s="88">
        <v>0.81039773605278986</v>
      </c>
      <c r="AL69" s="85">
        <v>16814.878635512363</v>
      </c>
      <c r="AM69" s="88">
        <v>0.90665796589627756</v>
      </c>
      <c r="AN69" s="85">
        <v>116065.91016536964</v>
      </c>
      <c r="AO69" s="89">
        <v>0.82305741228332296</v>
      </c>
      <c r="AP69" s="87">
        <f>+'All Plans Q1'!AP69+'All Plans Q2'!AP69</f>
        <v>32592.351521996439</v>
      </c>
      <c r="AQ69" s="85">
        <f t="shared" si="149"/>
        <v>0.1477896700796095</v>
      </c>
      <c r="AR69" s="85">
        <f>+'All Plans Q1'!AR69+'All Plans Q2'!AR69</f>
        <v>49363.098312633934</v>
      </c>
      <c r="AS69" s="85">
        <f t="shared" si="150"/>
        <v>0.25267243869205142</v>
      </c>
      <c r="AT69" s="85">
        <f t="shared" si="151"/>
        <v>81955.449834630374</v>
      </c>
      <c r="AU69" s="89">
        <f t="shared" si="152"/>
        <v>0.19705755726102289</v>
      </c>
      <c r="AV69" s="178">
        <f t="shared" si="153"/>
        <v>131843.38305185371</v>
      </c>
      <c r="AW69" s="179">
        <f t="shared" si="154"/>
        <v>66177.976948146301</v>
      </c>
      <c r="AX69" s="180">
        <f t="shared" si="155"/>
        <v>198021.36000000002</v>
      </c>
      <c r="AY69" s="82"/>
      <c r="AZ69" s="84">
        <v>1334362.2646565759</v>
      </c>
      <c r="BA69" s="88">
        <v>6.1705754772646699</v>
      </c>
      <c r="BB69" s="85">
        <v>175092.61934342448</v>
      </c>
      <c r="BC69" s="88">
        <v>5.7341614325667098</v>
      </c>
      <c r="BD69" s="85">
        <v>1509454.8840000003</v>
      </c>
      <c r="BE69" s="89">
        <v>6.1165765759924806</v>
      </c>
      <c r="BF69" s="87">
        <f>+'All Plans Q1'!BF69+'All Plans Q2'!BF69</f>
        <v>388731.50055498036</v>
      </c>
      <c r="BG69" s="85">
        <f t="shared" si="156"/>
        <v>0.38241853537304216</v>
      </c>
      <c r="BH69" s="85">
        <f>+'All Plans Q1'!BH69+'All Plans Q2'!BH69</f>
        <v>260721.69944501962</v>
      </c>
      <c r="BI69" s="85">
        <f t="shared" si="157"/>
        <v>0.69674052903250017</v>
      </c>
      <c r="BJ69" s="85">
        <f t="shared" si="158"/>
        <v>649453.19999999995</v>
      </c>
      <c r="BK69" s="89">
        <f t="shared" si="159"/>
        <v>0.46699398149146837</v>
      </c>
      <c r="BL69" s="178">
        <f t="shared" si="160"/>
        <v>1723093.7652115561</v>
      </c>
      <c r="BM69" s="179">
        <f t="shared" si="161"/>
        <v>435814.3187884441</v>
      </c>
      <c r="BN69" s="180">
        <f t="shared" si="162"/>
        <v>2158908.0840000003</v>
      </c>
      <c r="BO69" s="82"/>
      <c r="BP69" s="84">
        <v>423714.9</v>
      </c>
      <c r="BQ69" s="88">
        <v>2.8272162540868755</v>
      </c>
      <c r="BR69" s="85">
        <v>50827.139999999992</v>
      </c>
      <c r="BS69" s="88">
        <v>2.6420178812766397</v>
      </c>
      <c r="BT69" s="85">
        <v>474542.04000000004</v>
      </c>
      <c r="BU69" s="89">
        <v>2.8061477872129057</v>
      </c>
      <c r="BV69" s="87">
        <f>+'All Plans Q1'!BV69+'All Plans Q2'!BV69</f>
        <v>264948.57999999996</v>
      </c>
      <c r="BW69" s="85">
        <f t="shared" si="163"/>
        <v>0.6001209081931268</v>
      </c>
      <c r="BX69" s="85">
        <f>+'All Plans Q1'!BX69+'All Plans Q2'!BX69</f>
        <v>222363.78999999998</v>
      </c>
      <c r="BY69" s="85">
        <f t="shared" si="164"/>
        <v>0.99935188847142564</v>
      </c>
      <c r="BZ69" s="85">
        <f t="shared" si="165"/>
        <v>487312.36999999994</v>
      </c>
      <c r="CA69" s="89">
        <f t="shared" si="166"/>
        <v>0.73390417168674693</v>
      </c>
      <c r="CB69" s="178">
        <f t="shared" si="167"/>
        <v>688663.48</v>
      </c>
      <c r="CC69" s="179">
        <f t="shared" si="168"/>
        <v>273190.93</v>
      </c>
      <c r="CD69" s="180">
        <f t="shared" si="169"/>
        <v>961854.40999999992</v>
      </c>
      <c r="CE69" s="82"/>
      <c r="CF69" s="84">
        <v>1408149</v>
      </c>
      <c r="CG69" s="88">
        <v>5.6361580518887937</v>
      </c>
      <c r="CH69" s="85">
        <v>143084</v>
      </c>
      <c r="CI69" s="88">
        <v>4.1138552658060439</v>
      </c>
      <c r="CJ69" s="85">
        <v>1551233</v>
      </c>
      <c r="CK69" s="89">
        <v>5.4501322802443939</v>
      </c>
      <c r="CL69" s="87">
        <f>+'All Plans Q1'!CL69+'All Plans Q2'!CL69</f>
        <v>863207</v>
      </c>
      <c r="CM69" s="85">
        <f t="shared" si="170"/>
        <v>0.92220802502505284</v>
      </c>
      <c r="CN69" s="85">
        <f>+'All Plans Q1'!CN69+'All Plans Q2'!CN69</f>
        <v>543171</v>
      </c>
      <c r="CO69" s="85">
        <f t="shared" si="171"/>
        <v>1.7257603822801459</v>
      </c>
      <c r="CP69" s="85">
        <f t="shared" si="172"/>
        <v>1406378</v>
      </c>
      <c r="CQ69" s="89">
        <f t="shared" si="173"/>
        <v>1.1244142584738139</v>
      </c>
      <c r="CR69" s="178">
        <f t="shared" si="174"/>
        <v>2271356</v>
      </c>
      <c r="CS69" s="179">
        <f t="shared" si="175"/>
        <v>686255</v>
      </c>
      <c r="CT69" s="180">
        <f t="shared" si="176"/>
        <v>2957611</v>
      </c>
      <c r="CU69" s="82"/>
      <c r="CV69" s="87">
        <f t="shared" si="177"/>
        <v>7249913.1590307998</v>
      </c>
      <c r="CW69" s="88">
        <f t="shared" si="191"/>
        <v>5.5618521105224596</v>
      </c>
      <c r="CX69" s="88">
        <f t="shared" si="178"/>
        <v>881943.7001065308</v>
      </c>
      <c r="CY69" s="88">
        <f t="shared" si="179"/>
        <v>4.8660036641168949</v>
      </c>
      <c r="CZ69" s="85">
        <f t="shared" si="180"/>
        <v>8131856.8591373302</v>
      </c>
      <c r="DA69" s="89">
        <f t="shared" si="181"/>
        <v>5.4769088590070742</v>
      </c>
      <c r="DB69" s="87">
        <f t="shared" si="182"/>
        <v>3699274.1988428524</v>
      </c>
      <c r="DC69" s="88">
        <f t="shared" si="183"/>
        <v>0.78170200593298322</v>
      </c>
      <c r="DD69" s="85">
        <f t="shared" si="184"/>
        <v>1799039.5507761589</v>
      </c>
      <c r="DE69" s="88">
        <f t="shared" si="185"/>
        <v>0.90949603742256757</v>
      </c>
      <c r="DF69" s="85">
        <f t="shared" si="186"/>
        <v>5498313.7496190108</v>
      </c>
      <c r="DG69" s="89">
        <f t="shared" si="187"/>
        <v>0.81937259276376584</v>
      </c>
      <c r="DH69" s="226"/>
      <c r="DI69" s="239" t="s">
        <v>132</v>
      </c>
      <c r="DJ69" s="87">
        <f t="shared" si="188"/>
        <v>8131856.8591373302</v>
      </c>
      <c r="DK69" s="85">
        <f t="shared" si="189"/>
        <v>5498313.7496190108</v>
      </c>
      <c r="DL69" s="86">
        <f t="shared" si="190"/>
        <v>13630170.608756341</v>
      </c>
      <c r="DM69"/>
    </row>
    <row r="70" spans="1:119" s="101" customFormat="1" ht="15.6">
      <c r="A70" s="74">
        <v>56</v>
      </c>
      <c r="B70" s="74" t="s">
        <v>133</v>
      </c>
      <c r="C70" s="83"/>
      <c r="D70" s="84">
        <v>0</v>
      </c>
      <c r="E70" s="88">
        <v>0</v>
      </c>
      <c r="F70" s="85">
        <v>0</v>
      </c>
      <c r="G70" s="88">
        <v>0</v>
      </c>
      <c r="H70" s="85">
        <v>0</v>
      </c>
      <c r="I70" s="89">
        <v>0</v>
      </c>
      <c r="J70" s="87">
        <f>+'All Plans Q1'!J70+'All Plans Q2'!J70</f>
        <v>0</v>
      </c>
      <c r="K70" s="85">
        <f t="shared" si="135"/>
        <v>0</v>
      </c>
      <c r="L70" s="85">
        <f>+'All Plans Q1'!L70+'All Plans Q2'!L70</f>
        <v>0</v>
      </c>
      <c r="M70" s="85">
        <f t="shared" si="136"/>
        <v>0</v>
      </c>
      <c r="N70" s="85">
        <f t="shared" si="137"/>
        <v>0</v>
      </c>
      <c r="O70" s="89">
        <f t="shared" si="138"/>
        <v>0</v>
      </c>
      <c r="P70" s="178">
        <f t="shared" si="139"/>
        <v>0</v>
      </c>
      <c r="Q70" s="179">
        <f t="shared" si="140"/>
        <v>0</v>
      </c>
      <c r="R70" s="180">
        <f t="shared" si="141"/>
        <v>0</v>
      </c>
      <c r="S70" s="80"/>
      <c r="T70" s="84">
        <v>0</v>
      </c>
      <c r="U70" s="88">
        <v>0</v>
      </c>
      <c r="V70" s="85">
        <v>0</v>
      </c>
      <c r="W70" s="88">
        <v>0</v>
      </c>
      <c r="X70" s="85">
        <v>0</v>
      </c>
      <c r="Y70" s="89">
        <v>0</v>
      </c>
      <c r="Z70" s="87">
        <f>+'All Plans Q1'!Z70+'All Plans Q2'!Z70</f>
        <v>0</v>
      </c>
      <c r="AA70" s="88">
        <f t="shared" si="142"/>
        <v>0</v>
      </c>
      <c r="AB70" s="85">
        <f>+'All Plans Q1'!AB70+'All Plans Q2'!AB70</f>
        <v>0</v>
      </c>
      <c r="AC70" s="88">
        <f t="shared" si="143"/>
        <v>0</v>
      </c>
      <c r="AD70" s="85">
        <f t="shared" si="144"/>
        <v>0</v>
      </c>
      <c r="AE70" s="89">
        <f t="shared" si="145"/>
        <v>0</v>
      </c>
      <c r="AF70" s="178">
        <f t="shared" si="146"/>
        <v>0</v>
      </c>
      <c r="AG70" s="179">
        <f t="shared" si="147"/>
        <v>0</v>
      </c>
      <c r="AH70" s="180">
        <f t="shared" si="148"/>
        <v>0</v>
      </c>
      <c r="AI70" s="82"/>
      <c r="AJ70" s="84">
        <v>0</v>
      </c>
      <c r="AK70" s="88">
        <v>0</v>
      </c>
      <c r="AL70" s="85">
        <v>0</v>
      </c>
      <c r="AM70" s="88">
        <v>0</v>
      </c>
      <c r="AN70" s="85">
        <v>0</v>
      </c>
      <c r="AO70" s="89">
        <v>0</v>
      </c>
      <c r="AP70" s="87">
        <f>+'All Plans Q1'!AP70+'All Plans Q2'!AP70</f>
        <v>0</v>
      </c>
      <c r="AQ70" s="85">
        <f t="shared" si="149"/>
        <v>0</v>
      </c>
      <c r="AR70" s="85">
        <f>+'All Plans Q1'!AR70+'All Plans Q2'!AR70</f>
        <v>0</v>
      </c>
      <c r="AS70" s="85">
        <f t="shared" si="150"/>
        <v>0</v>
      </c>
      <c r="AT70" s="85">
        <f t="shared" si="151"/>
        <v>0</v>
      </c>
      <c r="AU70" s="89">
        <f t="shared" si="152"/>
        <v>0</v>
      </c>
      <c r="AV70" s="178">
        <f t="shared" si="153"/>
        <v>0</v>
      </c>
      <c r="AW70" s="179">
        <f t="shared" si="154"/>
        <v>0</v>
      </c>
      <c r="AX70" s="180">
        <f t="shared" si="155"/>
        <v>0</v>
      </c>
      <c r="AY70" s="82"/>
      <c r="AZ70" s="84">
        <v>0</v>
      </c>
      <c r="BA70" s="88">
        <v>0</v>
      </c>
      <c r="BB70" s="85">
        <v>0</v>
      </c>
      <c r="BC70" s="88">
        <v>0</v>
      </c>
      <c r="BD70" s="85">
        <v>0</v>
      </c>
      <c r="BE70" s="89">
        <v>0</v>
      </c>
      <c r="BF70" s="87">
        <f>+'All Plans Q1'!BF70+'All Plans Q2'!BF70</f>
        <v>0</v>
      </c>
      <c r="BG70" s="85">
        <f t="shared" si="156"/>
        <v>0</v>
      </c>
      <c r="BH70" s="85">
        <f>+'All Plans Q1'!BH70+'All Plans Q2'!BH70</f>
        <v>0</v>
      </c>
      <c r="BI70" s="85">
        <f t="shared" si="157"/>
        <v>0</v>
      </c>
      <c r="BJ70" s="85">
        <f t="shared" si="158"/>
        <v>0</v>
      </c>
      <c r="BK70" s="89">
        <f t="shared" si="159"/>
        <v>0</v>
      </c>
      <c r="BL70" s="178">
        <f t="shared" si="160"/>
        <v>0</v>
      </c>
      <c r="BM70" s="179">
        <f t="shared" si="161"/>
        <v>0</v>
      </c>
      <c r="BN70" s="180">
        <f t="shared" si="162"/>
        <v>0</v>
      </c>
      <c r="BO70" s="82"/>
      <c r="BP70" s="84">
        <v>0</v>
      </c>
      <c r="BQ70" s="88">
        <v>0</v>
      </c>
      <c r="BR70" s="85">
        <v>0</v>
      </c>
      <c r="BS70" s="88">
        <v>0</v>
      </c>
      <c r="BT70" s="85">
        <v>0</v>
      </c>
      <c r="BU70" s="89">
        <v>0</v>
      </c>
      <c r="BV70" s="87">
        <f>+'All Plans Q1'!BV70+'All Plans Q2'!BV70</f>
        <v>0</v>
      </c>
      <c r="BW70" s="85">
        <f t="shared" si="163"/>
        <v>0</v>
      </c>
      <c r="BX70" s="85">
        <f>+'All Plans Q1'!BX70+'All Plans Q2'!BX70</f>
        <v>0</v>
      </c>
      <c r="BY70" s="85">
        <f t="shared" si="164"/>
        <v>0</v>
      </c>
      <c r="BZ70" s="85">
        <f t="shared" si="165"/>
        <v>0</v>
      </c>
      <c r="CA70" s="89">
        <f t="shared" si="166"/>
        <v>0</v>
      </c>
      <c r="CB70" s="178">
        <f t="shared" si="167"/>
        <v>0</v>
      </c>
      <c r="CC70" s="179">
        <f t="shared" si="168"/>
        <v>0</v>
      </c>
      <c r="CD70" s="180">
        <f t="shared" si="169"/>
        <v>0</v>
      </c>
      <c r="CE70" s="82"/>
      <c r="CF70" s="84">
        <v>0</v>
      </c>
      <c r="CG70" s="88">
        <v>0</v>
      </c>
      <c r="CH70" s="85">
        <v>0</v>
      </c>
      <c r="CI70" s="88">
        <v>0</v>
      </c>
      <c r="CJ70" s="85">
        <v>0</v>
      </c>
      <c r="CK70" s="89">
        <v>0</v>
      </c>
      <c r="CL70" s="87">
        <f>+'All Plans Q1'!CL70+'All Plans Q2'!CL70</f>
        <v>0</v>
      </c>
      <c r="CM70" s="85">
        <f t="shared" si="170"/>
        <v>0</v>
      </c>
      <c r="CN70" s="85">
        <f>+'All Plans Q1'!CN70+'All Plans Q2'!CN70</f>
        <v>0</v>
      </c>
      <c r="CO70" s="85">
        <f t="shared" si="171"/>
        <v>0</v>
      </c>
      <c r="CP70" s="85">
        <f t="shared" si="172"/>
        <v>0</v>
      </c>
      <c r="CQ70" s="89">
        <f t="shared" si="173"/>
        <v>0</v>
      </c>
      <c r="CR70" s="178">
        <f t="shared" si="174"/>
        <v>0</v>
      </c>
      <c r="CS70" s="179">
        <f t="shared" si="175"/>
        <v>0</v>
      </c>
      <c r="CT70" s="180">
        <f t="shared" si="176"/>
        <v>0</v>
      </c>
      <c r="CU70" s="82"/>
      <c r="CV70" s="87">
        <f t="shared" si="177"/>
        <v>0</v>
      </c>
      <c r="CW70" s="88">
        <f t="shared" si="191"/>
        <v>0</v>
      </c>
      <c r="CX70" s="88">
        <f t="shared" si="178"/>
        <v>0</v>
      </c>
      <c r="CY70" s="88">
        <f t="shared" si="179"/>
        <v>0</v>
      </c>
      <c r="CZ70" s="85">
        <f t="shared" si="180"/>
        <v>0</v>
      </c>
      <c r="DA70" s="89">
        <f t="shared" si="181"/>
        <v>0</v>
      </c>
      <c r="DB70" s="87">
        <f t="shared" si="182"/>
        <v>0</v>
      </c>
      <c r="DC70" s="88">
        <f t="shared" si="183"/>
        <v>0</v>
      </c>
      <c r="DD70" s="85">
        <f t="shared" si="184"/>
        <v>0</v>
      </c>
      <c r="DE70" s="88">
        <f t="shared" si="185"/>
        <v>0</v>
      </c>
      <c r="DF70" s="85">
        <f t="shared" si="186"/>
        <v>0</v>
      </c>
      <c r="DG70" s="89">
        <f t="shared" si="187"/>
        <v>0</v>
      </c>
      <c r="DH70" s="226"/>
      <c r="DI70" s="239" t="s">
        <v>133</v>
      </c>
      <c r="DJ70" s="87">
        <f t="shared" si="188"/>
        <v>0</v>
      </c>
      <c r="DK70" s="85">
        <f t="shared" si="189"/>
        <v>0</v>
      </c>
      <c r="DL70" s="86">
        <f t="shared" si="190"/>
        <v>0</v>
      </c>
      <c r="DM70"/>
    </row>
    <row r="71" spans="1:119" s="101" customFormat="1" ht="15.6">
      <c r="A71" s="74">
        <v>57</v>
      </c>
      <c r="B71" s="74" t="s">
        <v>134</v>
      </c>
      <c r="C71" s="83"/>
      <c r="D71" s="84">
        <v>0</v>
      </c>
      <c r="E71" s="88">
        <v>0</v>
      </c>
      <c r="F71" s="85">
        <v>0</v>
      </c>
      <c r="G71" s="88">
        <v>0</v>
      </c>
      <c r="H71" s="85">
        <v>0</v>
      </c>
      <c r="I71" s="89">
        <v>0</v>
      </c>
      <c r="J71" s="87">
        <f>+'All Plans Q1'!J71+'All Plans Q2'!J71</f>
        <v>0</v>
      </c>
      <c r="K71" s="85">
        <f t="shared" si="135"/>
        <v>0</v>
      </c>
      <c r="L71" s="85">
        <f>+'All Plans Q1'!L71+'All Plans Q2'!L71</f>
        <v>0</v>
      </c>
      <c r="M71" s="85">
        <f t="shared" si="136"/>
        <v>0</v>
      </c>
      <c r="N71" s="85">
        <f t="shared" si="137"/>
        <v>0</v>
      </c>
      <c r="O71" s="89">
        <f t="shared" si="138"/>
        <v>0</v>
      </c>
      <c r="P71" s="178">
        <f t="shared" si="139"/>
        <v>0</v>
      </c>
      <c r="Q71" s="179">
        <f t="shared" si="140"/>
        <v>0</v>
      </c>
      <c r="R71" s="180">
        <f t="shared" si="141"/>
        <v>0</v>
      </c>
      <c r="S71" s="80"/>
      <c r="T71" s="84">
        <v>0</v>
      </c>
      <c r="U71" s="88">
        <v>0</v>
      </c>
      <c r="V71" s="85">
        <v>0</v>
      </c>
      <c r="W71" s="88">
        <v>0</v>
      </c>
      <c r="X71" s="85">
        <v>0</v>
      </c>
      <c r="Y71" s="89">
        <v>0</v>
      </c>
      <c r="Z71" s="87">
        <f>+'All Plans Q1'!Z71+'All Plans Q2'!Z71</f>
        <v>0</v>
      </c>
      <c r="AA71" s="88">
        <f t="shared" si="142"/>
        <v>0</v>
      </c>
      <c r="AB71" s="85">
        <f>+'All Plans Q1'!AB71+'All Plans Q2'!AB71</f>
        <v>0</v>
      </c>
      <c r="AC71" s="88">
        <f t="shared" si="143"/>
        <v>0</v>
      </c>
      <c r="AD71" s="85">
        <f t="shared" si="144"/>
        <v>0</v>
      </c>
      <c r="AE71" s="89">
        <f t="shared" si="145"/>
        <v>0</v>
      </c>
      <c r="AF71" s="178">
        <f t="shared" si="146"/>
        <v>0</v>
      </c>
      <c r="AG71" s="179">
        <f t="shared" si="147"/>
        <v>0</v>
      </c>
      <c r="AH71" s="180">
        <f t="shared" si="148"/>
        <v>0</v>
      </c>
      <c r="AI71" s="82"/>
      <c r="AJ71" s="84">
        <v>0</v>
      </c>
      <c r="AK71" s="88">
        <v>0</v>
      </c>
      <c r="AL71" s="85">
        <v>0</v>
      </c>
      <c r="AM71" s="88">
        <v>0</v>
      </c>
      <c r="AN71" s="85">
        <v>0</v>
      </c>
      <c r="AO71" s="89">
        <v>0</v>
      </c>
      <c r="AP71" s="87">
        <f>+'All Plans Q1'!AP71+'All Plans Q2'!AP71</f>
        <v>0</v>
      </c>
      <c r="AQ71" s="85">
        <f t="shared" si="149"/>
        <v>0</v>
      </c>
      <c r="AR71" s="85">
        <f>+'All Plans Q1'!AR71+'All Plans Q2'!AR71</f>
        <v>0</v>
      </c>
      <c r="AS71" s="85">
        <f t="shared" si="150"/>
        <v>0</v>
      </c>
      <c r="AT71" s="85">
        <f t="shared" si="151"/>
        <v>0</v>
      </c>
      <c r="AU71" s="89">
        <f t="shared" si="152"/>
        <v>0</v>
      </c>
      <c r="AV71" s="178">
        <f t="shared" si="153"/>
        <v>0</v>
      </c>
      <c r="AW71" s="179">
        <f t="shared" si="154"/>
        <v>0</v>
      </c>
      <c r="AX71" s="180">
        <f t="shared" si="155"/>
        <v>0</v>
      </c>
      <c r="AY71" s="82"/>
      <c r="AZ71" s="84">
        <v>3378566.8828325993</v>
      </c>
      <c r="BA71" s="88">
        <v>15.62371966571682</v>
      </c>
      <c r="BB71" s="85">
        <v>443329.47716740071</v>
      </c>
      <c r="BC71" s="88">
        <v>14.518731854180471</v>
      </c>
      <c r="BD71" s="85">
        <v>3821896.36</v>
      </c>
      <c r="BE71" s="89">
        <v>15.486996000502469</v>
      </c>
      <c r="BF71" s="87">
        <f>+'All Plans Q1'!BF71+'All Plans Q2'!BF71</f>
        <v>0</v>
      </c>
      <c r="BG71" s="85">
        <f t="shared" si="156"/>
        <v>0</v>
      </c>
      <c r="BH71" s="85">
        <f>+'All Plans Q1'!BH71+'All Plans Q2'!BH71</f>
        <v>0</v>
      </c>
      <c r="BI71" s="85">
        <f t="shared" si="157"/>
        <v>0</v>
      </c>
      <c r="BJ71" s="85">
        <f t="shared" si="158"/>
        <v>0</v>
      </c>
      <c r="BK71" s="89">
        <f t="shared" si="159"/>
        <v>0</v>
      </c>
      <c r="BL71" s="178">
        <f t="shared" si="160"/>
        <v>3378566.8828325993</v>
      </c>
      <c r="BM71" s="179">
        <f t="shared" si="161"/>
        <v>443329.47716740071</v>
      </c>
      <c r="BN71" s="180">
        <f t="shared" si="162"/>
        <v>3821896.36</v>
      </c>
      <c r="BO71" s="82"/>
      <c r="BP71" s="84">
        <v>0</v>
      </c>
      <c r="BQ71" s="88">
        <v>0</v>
      </c>
      <c r="BR71" s="85">
        <v>0</v>
      </c>
      <c r="BS71" s="88">
        <v>0</v>
      </c>
      <c r="BT71" s="85">
        <v>0</v>
      </c>
      <c r="BU71" s="89">
        <v>0</v>
      </c>
      <c r="BV71" s="87">
        <f>+'All Plans Q1'!BV71+'All Plans Q2'!BV71</f>
        <v>0</v>
      </c>
      <c r="BW71" s="85">
        <f t="shared" si="163"/>
        <v>0</v>
      </c>
      <c r="BX71" s="85">
        <f>+'All Plans Q1'!BX71+'All Plans Q2'!BX71</f>
        <v>0</v>
      </c>
      <c r="BY71" s="85">
        <f t="shared" si="164"/>
        <v>0</v>
      </c>
      <c r="BZ71" s="85">
        <f t="shared" si="165"/>
        <v>0</v>
      </c>
      <c r="CA71" s="89">
        <f t="shared" si="166"/>
        <v>0</v>
      </c>
      <c r="CB71" s="178">
        <f t="shared" si="167"/>
        <v>0</v>
      </c>
      <c r="CC71" s="179">
        <f t="shared" si="168"/>
        <v>0</v>
      </c>
      <c r="CD71" s="180">
        <f t="shared" si="169"/>
        <v>0</v>
      </c>
      <c r="CE71" s="82"/>
      <c r="CF71" s="84">
        <v>0</v>
      </c>
      <c r="CG71" s="88">
        <v>0</v>
      </c>
      <c r="CH71" s="85">
        <v>0</v>
      </c>
      <c r="CI71" s="88">
        <v>0</v>
      </c>
      <c r="CJ71" s="85">
        <v>0</v>
      </c>
      <c r="CK71" s="89">
        <v>0</v>
      </c>
      <c r="CL71" s="87">
        <f>+'All Plans Q1'!CL71+'All Plans Q2'!CL71</f>
        <v>0</v>
      </c>
      <c r="CM71" s="85">
        <f t="shared" si="170"/>
        <v>0</v>
      </c>
      <c r="CN71" s="85">
        <f>+'All Plans Q1'!CN71+'All Plans Q2'!CN71</f>
        <v>0</v>
      </c>
      <c r="CO71" s="85">
        <f t="shared" si="171"/>
        <v>0</v>
      </c>
      <c r="CP71" s="85">
        <f t="shared" si="172"/>
        <v>0</v>
      </c>
      <c r="CQ71" s="89">
        <f t="shared" si="173"/>
        <v>0</v>
      </c>
      <c r="CR71" s="178">
        <f t="shared" si="174"/>
        <v>0</v>
      </c>
      <c r="CS71" s="179">
        <f t="shared" si="175"/>
        <v>0</v>
      </c>
      <c r="CT71" s="180">
        <f t="shared" si="176"/>
        <v>0</v>
      </c>
      <c r="CU71" s="82"/>
      <c r="CV71" s="87">
        <f t="shared" si="177"/>
        <v>3378566.8828325993</v>
      </c>
      <c r="CW71" s="88">
        <f t="shared" si="191"/>
        <v>2.5919054388143672</v>
      </c>
      <c r="CX71" s="88">
        <f t="shared" si="178"/>
        <v>443329.47716740071</v>
      </c>
      <c r="CY71" s="88">
        <f t="shared" si="179"/>
        <v>2.4460097170001034</v>
      </c>
      <c r="CZ71" s="85">
        <f t="shared" si="180"/>
        <v>3821896.36</v>
      </c>
      <c r="DA71" s="89">
        <f t="shared" si="181"/>
        <v>2.574095731747974</v>
      </c>
      <c r="DB71" s="87">
        <f t="shared" si="182"/>
        <v>0</v>
      </c>
      <c r="DC71" s="88">
        <f t="shared" si="183"/>
        <v>0</v>
      </c>
      <c r="DD71" s="85">
        <f t="shared" si="184"/>
        <v>0</v>
      </c>
      <c r="DE71" s="88">
        <f t="shared" si="185"/>
        <v>0</v>
      </c>
      <c r="DF71" s="85">
        <f t="shared" si="186"/>
        <v>0</v>
      </c>
      <c r="DG71" s="89">
        <f t="shared" si="187"/>
        <v>0</v>
      </c>
      <c r="DH71" s="226"/>
      <c r="DI71" s="239" t="s">
        <v>134</v>
      </c>
      <c r="DJ71" s="87">
        <f t="shared" si="188"/>
        <v>3821896.36</v>
      </c>
      <c r="DK71" s="85">
        <f t="shared" si="189"/>
        <v>0</v>
      </c>
      <c r="DL71" s="86">
        <f t="shared" si="190"/>
        <v>3821896.36</v>
      </c>
      <c r="DM71"/>
    </row>
    <row r="72" spans="1:119" s="101" customFormat="1" ht="15.6">
      <c r="A72" s="74">
        <v>58</v>
      </c>
      <c r="B72" s="74" t="s">
        <v>135</v>
      </c>
      <c r="C72" s="91"/>
      <c r="D72" s="92">
        <v>12012965.093253039</v>
      </c>
      <c r="E72" s="96">
        <v>61.173908426029101</v>
      </c>
      <c r="F72" s="93">
        <v>1609722.4025353796</v>
      </c>
      <c r="G72" s="96">
        <v>57.578509945107832</v>
      </c>
      <c r="H72" s="93">
        <v>13622687.495788418</v>
      </c>
      <c r="I72" s="97">
        <v>60.725835911168843</v>
      </c>
      <c r="J72" s="95">
        <f>SUM(J65:J71)</f>
        <v>654347.14784766303</v>
      </c>
      <c r="K72" s="96">
        <f t="shared" si="135"/>
        <v>1.3657698163193099</v>
      </c>
      <c r="L72" s="93">
        <f>SUM(L65:L71)</f>
        <v>935093.05589004862</v>
      </c>
      <c r="M72" s="96">
        <f t="shared" si="136"/>
        <v>2.4539389171465986</v>
      </c>
      <c r="N72" s="93">
        <f>SUM(N65:N71)</f>
        <v>1589440.2037377115</v>
      </c>
      <c r="O72" s="97">
        <f t="shared" si="138"/>
        <v>1.8478360540243088</v>
      </c>
      <c r="P72" s="184">
        <f>SUM(P65:P71)</f>
        <v>12667312.241100702</v>
      </c>
      <c r="Q72" s="185">
        <f>SUM(Q65:Q71)</f>
        <v>2544815.4584254278</v>
      </c>
      <c r="R72" s="186">
        <f t="shared" si="141"/>
        <v>15212127.699526131</v>
      </c>
      <c r="S72" s="80"/>
      <c r="T72" s="92">
        <v>20496479.781283658</v>
      </c>
      <c r="U72" s="319">
        <v>55.590759449431275</v>
      </c>
      <c r="V72" s="93">
        <v>3152484.5665285708</v>
      </c>
      <c r="W72" s="319">
        <v>62.812260984051704</v>
      </c>
      <c r="X72" s="93">
        <v>23648964.347812228</v>
      </c>
      <c r="Y72" s="97">
        <v>56.455994260602324</v>
      </c>
      <c r="Z72" s="95">
        <f>SUM(Z65:Z71)</f>
        <v>12997295.296892077</v>
      </c>
      <c r="AA72" s="319">
        <f t="shared" si="142"/>
        <v>7.9315930422354164</v>
      </c>
      <c r="AB72" s="93">
        <f>SUM(AB65:AB71)</f>
        <v>4361517.3786265925</v>
      </c>
      <c r="AC72" s="96">
        <f t="shared" si="143"/>
        <v>8.8976602370658391</v>
      </c>
      <c r="AD72" s="93">
        <f>SUM(AD65:AD71)</f>
        <v>17358812.675518669</v>
      </c>
      <c r="AE72" s="97">
        <f t="shared" si="145"/>
        <v>8.154037617072543</v>
      </c>
      <c r="AF72" s="184">
        <f>SUM(AF65:AF71)</f>
        <v>33493775.078175735</v>
      </c>
      <c r="AG72" s="185">
        <f>SUM(AG65:AG71)</f>
        <v>7514001.9451551633</v>
      </c>
      <c r="AH72" s="186">
        <f t="shared" si="148"/>
        <v>41007777.023330897</v>
      </c>
      <c r="AI72" s="82"/>
      <c r="AJ72" s="92">
        <v>7165753.4701831108</v>
      </c>
      <c r="AK72" s="96">
        <v>58.509320254287601</v>
      </c>
      <c r="AL72" s="93">
        <v>1214005.2659995146</v>
      </c>
      <c r="AM72" s="96">
        <v>65.459142995768076</v>
      </c>
      <c r="AN72" s="85">
        <v>8379758.7361826254</v>
      </c>
      <c r="AO72" s="97">
        <v>59.4233270659251</v>
      </c>
      <c r="AP72" s="95">
        <f>SUM(AP65:AP71)</f>
        <v>1088881.3216135711</v>
      </c>
      <c r="AQ72" s="96">
        <f t="shared" si="149"/>
        <v>4.93752072993294</v>
      </c>
      <c r="AR72" s="93">
        <f>SUM(AR65:AR71)</f>
        <v>1649176.9761787653</v>
      </c>
      <c r="AS72" s="96">
        <f t="shared" si="150"/>
        <v>8.4415602474292371</v>
      </c>
      <c r="AT72" s="93">
        <f>SUM(AT65:AT71)</f>
        <v>2738058.2977923364</v>
      </c>
      <c r="AU72" s="97">
        <f t="shared" si="152"/>
        <v>6.5835167873514928</v>
      </c>
      <c r="AV72" s="184">
        <f>SUM(AV65:AV71)</f>
        <v>8254634.7917966815</v>
      </c>
      <c r="AW72" s="185">
        <f>SUM(AW65:AW71)</f>
        <v>2863182.2421782799</v>
      </c>
      <c r="AX72" s="186">
        <f t="shared" si="155"/>
        <v>11117817.03397496</v>
      </c>
      <c r="AY72" s="82"/>
      <c r="AZ72" s="92">
        <v>10132641.610030301</v>
      </c>
      <c r="BA72" s="96">
        <v>46.857012892864148</v>
      </c>
      <c r="BB72" s="93">
        <v>1329587.0299696997</v>
      </c>
      <c r="BC72" s="96">
        <v>43.543049941696403</v>
      </c>
      <c r="BD72" s="85">
        <v>11462228.640000001</v>
      </c>
      <c r="BE72" s="97">
        <v>46.446965690227373</v>
      </c>
      <c r="BF72" s="95">
        <f>SUM(BF65:BF71)</f>
        <v>4464611.2102759834</v>
      </c>
      <c r="BG72" s="96">
        <f t="shared" si="156"/>
        <v>4.3921063191593017</v>
      </c>
      <c r="BH72" s="93">
        <f>SUM(BH65:BH71)</f>
        <v>2994408.7897240175</v>
      </c>
      <c r="BI72" s="96">
        <f t="shared" si="157"/>
        <v>8.0021186143420326</v>
      </c>
      <c r="BJ72" s="93">
        <f>SUM(BJ65:BJ71)</f>
        <v>7459020.0000000009</v>
      </c>
      <c r="BK72" s="97">
        <f t="shared" si="159"/>
        <v>5.3634618288500127</v>
      </c>
      <c r="BL72" s="184">
        <f>SUM(BL65:BL71)</f>
        <v>14597252.820306284</v>
      </c>
      <c r="BM72" s="185">
        <f>SUM(BM65:BM71)</f>
        <v>4323995.8196937181</v>
      </c>
      <c r="BN72" s="186">
        <f t="shared" si="162"/>
        <v>18921248.640000001</v>
      </c>
      <c r="BO72" s="82"/>
      <c r="BP72" s="92">
        <v>2722660.6199999996</v>
      </c>
      <c r="BQ72" s="96">
        <v>18.166815373323544</v>
      </c>
      <c r="BR72" s="93">
        <v>323753.76999999996</v>
      </c>
      <c r="BS72" s="96">
        <v>16.828868385487056</v>
      </c>
      <c r="BT72" s="93">
        <v>3046414.39</v>
      </c>
      <c r="BU72" s="97">
        <v>18.014608356789743</v>
      </c>
      <c r="BV72" s="95">
        <f>SUM(BV65:BV71)</f>
        <v>1775730.5999999996</v>
      </c>
      <c r="BW72" s="96">
        <f t="shared" si="163"/>
        <v>4.0221127449648</v>
      </c>
      <c r="BX72" s="93">
        <f>SUM(BX65:BX71)</f>
        <v>1454510.5599999998</v>
      </c>
      <c r="BY72" s="96">
        <f t="shared" si="164"/>
        <v>6.5368910780735963</v>
      </c>
      <c r="BZ72" s="93">
        <f>SUM(BZ65:BZ71)</f>
        <v>3230241.16</v>
      </c>
      <c r="CA72" s="97">
        <f t="shared" si="166"/>
        <v>4.8648210240963854</v>
      </c>
      <c r="CB72" s="184">
        <f>SUM(CB65:CB71)</f>
        <v>4498391.2200000007</v>
      </c>
      <c r="CC72" s="185">
        <f>SUM(CC65:CC71)</f>
        <v>1778264.3299999996</v>
      </c>
      <c r="CD72" s="186">
        <f t="shared" si="169"/>
        <v>6276655.5500000007</v>
      </c>
      <c r="CE72" s="82"/>
      <c r="CF72" s="92">
        <v>7040745</v>
      </c>
      <c r="CG72" s="96">
        <v>28.18079025944397</v>
      </c>
      <c r="CH72" s="93">
        <v>715412</v>
      </c>
      <c r="CI72" s="96">
        <v>20.569046318392225</v>
      </c>
      <c r="CJ72" s="85">
        <v>7756157</v>
      </c>
      <c r="CK72" s="97">
        <v>27.250633293865921</v>
      </c>
      <c r="CL72" s="95">
        <f>SUM(CL65:CL71)</f>
        <v>4316031</v>
      </c>
      <c r="CM72" s="96">
        <f t="shared" si="170"/>
        <v>4.611035851721434</v>
      </c>
      <c r="CN72" s="93">
        <f>SUM(CN65:CN71)</f>
        <v>2715839</v>
      </c>
      <c r="CO72" s="96">
        <f t="shared" si="171"/>
        <v>8.6287510762749289</v>
      </c>
      <c r="CP72" s="93">
        <f>SUM(CP65:CP71)</f>
        <v>7031870</v>
      </c>
      <c r="CQ72" s="97">
        <f t="shared" si="173"/>
        <v>5.622055302155081</v>
      </c>
      <c r="CR72" s="184">
        <f>SUM(CR65:CR71)</f>
        <v>11356776</v>
      </c>
      <c r="CS72" s="185">
        <f>SUM(CS65:CS71)</f>
        <v>3431251</v>
      </c>
      <c r="CT72" s="186">
        <f t="shared" si="176"/>
        <v>14788027</v>
      </c>
      <c r="CU72" s="82"/>
      <c r="CV72" s="95">
        <f>SUM(CV65:CV71)</f>
        <v>59571245.574750118</v>
      </c>
      <c r="CW72" s="96">
        <f t="shared" si="191"/>
        <v>45.700748499816356</v>
      </c>
      <c r="CX72" s="96">
        <f>SUM(CX65:CX71)</f>
        <v>8344965.0350331645</v>
      </c>
      <c r="CY72" s="96">
        <f t="shared" si="179"/>
        <v>46.042202503962372</v>
      </c>
      <c r="CZ72" s="93">
        <f t="shared" si="180"/>
        <v>67916210.609783277</v>
      </c>
      <c r="DA72" s="97">
        <f t="shared" si="181"/>
        <v>45.742430296341063</v>
      </c>
      <c r="DB72" s="95">
        <f>SUM(DB65:DB71)</f>
        <v>25296896.576629292</v>
      </c>
      <c r="DC72" s="96">
        <f t="shared" si="183"/>
        <v>5.345544486541689</v>
      </c>
      <c r="DD72" s="93">
        <f>SUM(DD65:DD71)</f>
        <v>14110545.760419426</v>
      </c>
      <c r="DE72" s="96">
        <f t="shared" si="185"/>
        <v>7.1335204662034997</v>
      </c>
      <c r="DF72" s="93">
        <f>SUM(DF65:DF71)</f>
        <v>39407442.337048724</v>
      </c>
      <c r="DG72" s="97">
        <f t="shared" si="187"/>
        <v>5.872596521821551</v>
      </c>
      <c r="DH72" s="227"/>
      <c r="DI72" s="239" t="s">
        <v>135</v>
      </c>
      <c r="DJ72" s="95">
        <f t="shared" ref="DJ72:DK72" si="192">SUM(DJ65:DJ71)</f>
        <v>67916210.609783277</v>
      </c>
      <c r="DK72" s="93">
        <f t="shared" si="192"/>
        <v>39407442.337048724</v>
      </c>
      <c r="DL72" s="94">
        <f>SUM(DL65:DL71)</f>
        <v>107323652.94683199</v>
      </c>
      <c r="DM72"/>
      <c r="DO72" s="98"/>
    </row>
    <row r="73" spans="1:119" s="101" customFormat="1" ht="15.6">
      <c r="A73" s="74"/>
      <c r="B73" s="73" t="s">
        <v>136</v>
      </c>
      <c r="C73" s="83"/>
      <c r="D73" s="84"/>
      <c r="E73" s="88"/>
      <c r="F73" s="88"/>
      <c r="G73" s="88"/>
      <c r="H73" s="88"/>
      <c r="I73" s="89">
        <v>0</v>
      </c>
      <c r="J73" s="87"/>
      <c r="K73" s="88"/>
      <c r="L73" s="85"/>
      <c r="M73" s="88"/>
      <c r="N73" s="85"/>
      <c r="O73" s="89"/>
      <c r="P73" s="187"/>
      <c r="Q73" s="188"/>
      <c r="R73" s="189"/>
      <c r="S73" s="80"/>
      <c r="T73" s="84"/>
      <c r="U73" s="88"/>
      <c r="V73" s="88"/>
      <c r="W73" s="88"/>
      <c r="X73" s="88"/>
      <c r="Y73" s="89"/>
      <c r="Z73" s="87"/>
      <c r="AA73" s="88"/>
      <c r="AB73" s="85"/>
      <c r="AC73" s="88"/>
      <c r="AD73" s="85"/>
      <c r="AE73" s="89"/>
      <c r="AF73" s="187"/>
      <c r="AG73" s="188"/>
      <c r="AH73" s="189"/>
      <c r="AI73" s="82"/>
      <c r="AJ73" s="84"/>
      <c r="AK73" s="88"/>
      <c r="AL73" s="88"/>
      <c r="AM73" s="88"/>
      <c r="AN73" s="88"/>
      <c r="AO73" s="89"/>
      <c r="AP73" s="87"/>
      <c r="AQ73" s="88"/>
      <c r="AR73" s="85"/>
      <c r="AS73" s="88"/>
      <c r="AT73" s="85"/>
      <c r="AU73" s="89"/>
      <c r="AV73" s="187"/>
      <c r="AW73" s="188"/>
      <c r="AX73" s="189"/>
      <c r="AY73" s="82"/>
      <c r="AZ73" s="84"/>
      <c r="BA73" s="88"/>
      <c r="BB73" s="88"/>
      <c r="BC73" s="88"/>
      <c r="BD73" s="88"/>
      <c r="BE73" s="89"/>
      <c r="BF73" s="87"/>
      <c r="BG73" s="88"/>
      <c r="BH73" s="85"/>
      <c r="BI73" s="88"/>
      <c r="BJ73" s="85"/>
      <c r="BK73" s="89"/>
      <c r="BL73" s="187"/>
      <c r="BM73" s="188"/>
      <c r="BN73" s="189"/>
      <c r="BO73" s="82"/>
      <c r="BP73" s="84"/>
      <c r="BQ73" s="88"/>
      <c r="BR73" s="88"/>
      <c r="BS73" s="88"/>
      <c r="BT73" s="88"/>
      <c r="BU73" s="89"/>
      <c r="BV73" s="87"/>
      <c r="BW73" s="88"/>
      <c r="BX73" s="85"/>
      <c r="BY73" s="88"/>
      <c r="BZ73" s="85"/>
      <c r="CA73" s="89"/>
      <c r="CB73" s="187"/>
      <c r="CC73" s="188"/>
      <c r="CD73" s="189"/>
      <c r="CE73" s="82"/>
      <c r="CF73" s="84"/>
      <c r="CG73" s="88"/>
      <c r="CH73" s="88"/>
      <c r="CI73" s="88"/>
      <c r="CJ73" s="88"/>
      <c r="CK73" s="89"/>
      <c r="CL73" s="87"/>
      <c r="CM73" s="88"/>
      <c r="CN73" s="85"/>
      <c r="CO73" s="88"/>
      <c r="CP73" s="85"/>
      <c r="CQ73" s="89"/>
      <c r="CR73" s="187"/>
      <c r="CS73" s="188"/>
      <c r="CT73" s="189"/>
      <c r="CU73" s="82"/>
      <c r="CV73" s="87"/>
      <c r="CW73" s="88"/>
      <c r="CX73" s="88"/>
      <c r="CY73" s="88"/>
      <c r="CZ73" s="85"/>
      <c r="DA73" s="89"/>
      <c r="DB73" s="99"/>
      <c r="DC73" s="88"/>
      <c r="DD73" s="85"/>
      <c r="DE73" s="88"/>
      <c r="DF73" s="85"/>
      <c r="DG73" s="89"/>
      <c r="DH73" s="226"/>
      <c r="DI73" s="238" t="s">
        <v>136</v>
      </c>
      <c r="DJ73" s="87"/>
      <c r="DK73" s="85"/>
      <c r="DL73" s="86"/>
      <c r="DM73"/>
    </row>
    <row r="74" spans="1:119" s="101" customFormat="1" ht="15.6">
      <c r="A74" s="74">
        <v>59</v>
      </c>
      <c r="B74" s="74" t="s">
        <v>137</v>
      </c>
      <c r="C74" s="83"/>
      <c r="D74" s="84">
        <v>5807627.7749399832</v>
      </c>
      <c r="E74" s="88">
        <v>29.574321320235789</v>
      </c>
      <c r="F74" s="88">
        <v>245328.47883936329</v>
      </c>
      <c r="G74" s="88">
        <v>8.775207598789688</v>
      </c>
      <c r="H74" s="85">
        <v>6052956.2537793461</v>
      </c>
      <c r="I74" s="89">
        <v>26.982255032872612</v>
      </c>
      <c r="J74" s="87">
        <f>+'All Plans Q1'!J74+'All Plans Q2'!J74</f>
        <v>835448.68736648338</v>
      </c>
      <c r="K74" s="85">
        <f t="shared" ref="K74:K95" si="193">+J74/$J$110</f>
        <v>1.743769502231209</v>
      </c>
      <c r="L74" s="85">
        <f>+'All Plans Q1'!L74+'All Plans Q2'!L74</f>
        <v>879830.68263351673</v>
      </c>
      <c r="M74" s="85">
        <f t="shared" ref="M74:M95" si="194">+L74/$L$110</f>
        <v>2.3089153951196844</v>
      </c>
      <c r="N74" s="85">
        <f t="shared" ref="N74:N93" si="195">+J74+L74</f>
        <v>1715279.37</v>
      </c>
      <c r="O74" s="89">
        <f t="shared" ref="O74:O95" si="196">+N74/$N$110</f>
        <v>1.9941329375943864</v>
      </c>
      <c r="P74" s="178">
        <f t="shared" ref="P74:P93" si="197">+D74+J74</f>
        <v>6643076.4623064669</v>
      </c>
      <c r="Q74" s="179">
        <f t="shared" ref="Q74:Q93" si="198">+F74+L74</f>
        <v>1125159.16147288</v>
      </c>
      <c r="R74" s="180">
        <f t="shared" ref="R74:R93" si="199">+P74+Q74</f>
        <v>7768235.6237793472</v>
      </c>
      <c r="S74" s="80"/>
      <c r="T74" s="84">
        <v>965931.29574607895</v>
      </c>
      <c r="U74" s="88">
        <v>2.6198086149179121</v>
      </c>
      <c r="V74" s="85">
        <v>164658.87941893726</v>
      </c>
      <c r="W74" s="88">
        <v>3.2807762541381029</v>
      </c>
      <c r="X74" s="85">
        <v>1130590.1751650162</v>
      </c>
      <c r="Y74" s="89">
        <v>2.6990015926898012</v>
      </c>
      <c r="Z74" s="87">
        <f>+'All Plans Q1'!Z74+'All Plans Q2'!Z74</f>
        <v>576833.26172081148</v>
      </c>
      <c r="AA74" s="88">
        <f t="shared" ref="AA74:AA95" si="200">+Z74/$Z$110</f>
        <v>0.35201221336325073</v>
      </c>
      <c r="AB74" s="85">
        <f>+'All Plans Q1'!AB74+'All Plans Q2'!AB74</f>
        <v>825924.83588975132</v>
      </c>
      <c r="AC74" s="88">
        <f t="shared" ref="AC74:AC95" si="201">+AB74/$AB$110</f>
        <v>1.6849178698940432</v>
      </c>
      <c r="AD74" s="85">
        <f t="shared" ref="AD74:AD93" si="202">+Z74+AB74</f>
        <v>1402758.0976105628</v>
      </c>
      <c r="AE74" s="89">
        <f t="shared" ref="AE74:AE95" si="203">+AD74/$AD$110</f>
        <v>0.65892423113137155</v>
      </c>
      <c r="AF74" s="178">
        <f t="shared" ref="AF74:AF93" si="204">+T74+Z74</f>
        <v>1542764.5574668904</v>
      </c>
      <c r="AG74" s="179">
        <f t="shared" ref="AG74:AG93" si="205">+V74+AB74</f>
        <v>990583.71530868858</v>
      </c>
      <c r="AH74" s="180">
        <f t="shared" ref="AH74:AH93" si="206">+AF74+AG74</f>
        <v>2533348.2727755792</v>
      </c>
      <c r="AI74" s="82"/>
      <c r="AJ74" s="84">
        <v>666407.52422576083</v>
      </c>
      <c r="AK74" s="88">
        <v>5.441305149142341</v>
      </c>
      <c r="AL74" s="85">
        <v>112901.21088844816</v>
      </c>
      <c r="AM74" s="88">
        <v>6.0876313430630944</v>
      </c>
      <c r="AN74" s="85">
        <v>779308.735114209</v>
      </c>
      <c r="AO74" s="89">
        <v>5.5263068197975365</v>
      </c>
      <c r="AP74" s="87">
        <f>+'All Plans Q1'!AP74+'All Plans Q2'!AP74</f>
        <v>218866.29647449084</v>
      </c>
      <c r="AQ74" s="85">
        <f t="shared" ref="AQ74:AQ95" si="207">+AP74/$AP$110</f>
        <v>0.99244688514361112</v>
      </c>
      <c r="AR74" s="85">
        <f>+'All Plans Q1'!AR74+'All Plans Q2'!AR74</f>
        <v>331486.31521419558</v>
      </c>
      <c r="AS74" s="85">
        <f t="shared" ref="AS74:AS95" si="208">+AR74/$AR$110</f>
        <v>1.6967625315523616</v>
      </c>
      <c r="AT74" s="85">
        <f t="shared" ref="AT74:AT93" si="209">+AP74+AR74</f>
        <v>550352.61168868642</v>
      </c>
      <c r="AU74" s="89">
        <f t="shared" ref="AU74:AU95" si="210">+AT74/$AT$110</f>
        <v>1.323293832325116</v>
      </c>
      <c r="AV74" s="178">
        <f t="shared" ref="AV74:AV93" si="211">+AJ74+AP74</f>
        <v>885273.82070025173</v>
      </c>
      <c r="AW74" s="179">
        <f t="shared" ref="AW74:AW93" si="212">+AL74+AR74</f>
        <v>444387.52610264375</v>
      </c>
      <c r="AX74" s="180">
        <f t="shared" ref="AX74:AX93" si="213">+AV74+AW74</f>
        <v>1329661.3468028954</v>
      </c>
      <c r="AY74" s="82"/>
      <c r="AZ74" s="84">
        <v>5517136.8811195884</v>
      </c>
      <c r="BA74" s="88">
        <v>25.513243625868633</v>
      </c>
      <c r="BB74" s="88">
        <v>723948.79065323551</v>
      </c>
      <c r="BC74" s="88">
        <v>23.708819081487981</v>
      </c>
      <c r="BD74" s="85">
        <v>6241085.6717728237</v>
      </c>
      <c r="BE74" s="89">
        <v>25.289976423520546</v>
      </c>
      <c r="BF74" s="87">
        <f>+'All Plans Q1'!BF74+'All Plans Q2'!BF74</f>
        <v>675710.01628351014</v>
      </c>
      <c r="BG74" s="85">
        <f t="shared" ref="BG74:BG95" si="214">+BF74/$BF$110</f>
        <v>0.66473654539217608</v>
      </c>
      <c r="BH74" s="85">
        <f>+'All Plans Q1'!BH74+'All Plans Q2'!BH74</f>
        <v>453197.80755082285</v>
      </c>
      <c r="BI74" s="85">
        <f t="shared" ref="BI74:BI95" si="215">+BH74/$BH$110</f>
        <v>1.211104717641335</v>
      </c>
      <c r="BJ74" s="85">
        <f t="shared" ref="BJ74:BJ93" si="216">+BF74+BH74</f>
        <v>1128907.8238343331</v>
      </c>
      <c r="BK74" s="89">
        <f t="shared" ref="BK74:BK95" si="217">+BJ74/$BJ$110</f>
        <v>0.81174926752114607</v>
      </c>
      <c r="BL74" s="178">
        <f t="shared" ref="BL74:BL93" si="218">+AZ74+BF74</f>
        <v>6192846.8974030986</v>
      </c>
      <c r="BM74" s="179">
        <f t="shared" ref="BM74:BM93" si="219">+BB74+BH74</f>
        <v>1177146.5982040584</v>
      </c>
      <c r="BN74" s="180">
        <f t="shared" ref="BN74:BN93" si="220">+BL74+BM74</f>
        <v>7369993.4956071572</v>
      </c>
      <c r="BO74" s="82"/>
      <c r="BP74" s="84">
        <v>0</v>
      </c>
      <c r="BQ74" s="88">
        <v>0</v>
      </c>
      <c r="BR74" s="88">
        <v>0</v>
      </c>
      <c r="BS74" s="88">
        <v>0</v>
      </c>
      <c r="BT74" s="85">
        <v>0</v>
      </c>
      <c r="BU74" s="89">
        <v>0</v>
      </c>
      <c r="BV74" s="87">
        <f>+'All Plans Q1'!BV74+'All Plans Q2'!BV74</f>
        <v>0</v>
      </c>
      <c r="BW74" s="85">
        <f t="shared" ref="BW74:BW95" si="221">+BV74/$BV$110</f>
        <v>0</v>
      </c>
      <c r="BX74" s="85">
        <f>+'All Plans Q1'!BX74+'All Plans Q2'!BX74</f>
        <v>0</v>
      </c>
      <c r="BY74" s="85">
        <f t="shared" ref="BY74:BY95" si="222">+BX74/$BX$110</f>
        <v>0</v>
      </c>
      <c r="BZ74" s="85">
        <f t="shared" ref="BZ74:BZ93" si="223">+BV74+BX74</f>
        <v>0</v>
      </c>
      <c r="CA74" s="89">
        <f t="shared" ref="CA74:CA95" si="224">+BZ74/$BZ$110</f>
        <v>0</v>
      </c>
      <c r="CB74" s="178">
        <f t="shared" ref="CB74:CB93" si="225">+BP74+BV74</f>
        <v>0</v>
      </c>
      <c r="CC74" s="179">
        <f t="shared" ref="CC74:CC93" si="226">+BR74+BX74</f>
        <v>0</v>
      </c>
      <c r="CD74" s="180">
        <f t="shared" ref="CD74:CD93" si="227">+CB74+CC74</f>
        <v>0</v>
      </c>
      <c r="CE74" s="82"/>
      <c r="CF74" s="84">
        <v>0</v>
      </c>
      <c r="CG74" s="88">
        <v>0</v>
      </c>
      <c r="CH74" s="88">
        <v>0</v>
      </c>
      <c r="CI74" s="88">
        <v>0</v>
      </c>
      <c r="CJ74" s="85">
        <v>0</v>
      </c>
      <c r="CK74" s="89">
        <v>0</v>
      </c>
      <c r="CL74" s="87">
        <f>+'All Plans Q1'!CL74+'All Plans Q2'!CL74</f>
        <v>0</v>
      </c>
      <c r="CM74" s="85">
        <f t="shared" ref="CM74:CM95" si="228">+CL74/$CL$110</f>
        <v>0</v>
      </c>
      <c r="CN74" s="85">
        <f>+'All Plans Q1'!CN74+'All Plans Q2'!CN74</f>
        <v>0</v>
      </c>
      <c r="CO74" s="85">
        <f t="shared" ref="CO74:CO95" si="229">+CN74/$CN$110</f>
        <v>0</v>
      </c>
      <c r="CP74" s="85">
        <f t="shared" ref="CP74:CP93" si="230">+CL74+CN74</f>
        <v>0</v>
      </c>
      <c r="CQ74" s="89">
        <f t="shared" ref="CQ74:CQ95" si="231">+CP74/$CP$110</f>
        <v>0</v>
      </c>
      <c r="CR74" s="178">
        <f t="shared" ref="CR74:CR93" si="232">+CF74+CL74</f>
        <v>0</v>
      </c>
      <c r="CS74" s="179">
        <f t="shared" ref="CS74:CS93" si="233">+CH74+CN74</f>
        <v>0</v>
      </c>
      <c r="CT74" s="180">
        <f t="shared" ref="CT74:CT93" si="234">+CR74+CS74</f>
        <v>0</v>
      </c>
      <c r="CU74" s="82"/>
      <c r="CV74" s="87">
        <f t="shared" ref="CV74:CV93" si="235">+D74+T74+AJ74+AZ74+BP74+CF74</f>
        <v>12957103.476031411</v>
      </c>
      <c r="CW74" s="88">
        <f t="shared" si="191"/>
        <v>9.9401871075731947</v>
      </c>
      <c r="CX74" s="88">
        <f t="shared" ref="CX74:CX93" si="236">+F74+V74+AL74+BB74+BR74+CH74</f>
        <v>1246837.3597999844</v>
      </c>
      <c r="CY74" s="88">
        <f t="shared" ref="CY74:CY95" si="237">+CX74/$CX$110</f>
        <v>6.8792544927887205</v>
      </c>
      <c r="CZ74" s="85">
        <f t="shared" ref="CZ74:CZ95" si="238">+CV74+CX74</f>
        <v>14203940.835831396</v>
      </c>
      <c r="DA74" s="89">
        <f t="shared" ref="DA74:DA95" si="239">+CZ74/$CZ$110</f>
        <v>9.5665345251576497</v>
      </c>
      <c r="DB74" s="87">
        <f t="shared" ref="DB74:DB93" si="240">+J74+Z74+AP74+BF74+BV74+CL74</f>
        <v>2306858.2618452958</v>
      </c>
      <c r="DC74" s="88">
        <f t="shared" ref="DC74:DC95" si="241">+DB74/$DB$110</f>
        <v>0.48746744192458474</v>
      </c>
      <c r="DD74" s="85">
        <f t="shared" ref="DD74:DD93" si="242">+L74+AB74+AR74+BH74+BX74+CN74</f>
        <v>2490439.6412882861</v>
      </c>
      <c r="DE74" s="88">
        <f t="shared" ref="DE74:DE95" si="243">+DD74/$DD$110</f>
        <v>1.2590301220529418</v>
      </c>
      <c r="DF74" s="85">
        <f t="shared" ref="DF74:DF93" si="244">+DB74+DD74</f>
        <v>4797297.9031335823</v>
      </c>
      <c r="DG74" s="89">
        <f t="shared" ref="DG74:DG95" si="245">+DF74/$DF$110</f>
        <v>0.71490544194992733</v>
      </c>
      <c r="DH74" s="226"/>
      <c r="DI74" s="239" t="s">
        <v>137</v>
      </c>
      <c r="DJ74" s="87">
        <f t="shared" ref="DJ74:DJ93" si="246">+CZ74</f>
        <v>14203940.835831396</v>
      </c>
      <c r="DK74" s="85">
        <f t="shared" ref="DK74:DK93" si="247">+DF74</f>
        <v>4797297.9031335823</v>
      </c>
      <c r="DL74" s="86">
        <f t="shared" ref="DL74:DL93" si="248">+DJ74+DK74</f>
        <v>19001238.738964979</v>
      </c>
      <c r="DM74"/>
    </row>
    <row r="75" spans="1:119" s="101" customFormat="1" ht="15.6">
      <c r="A75" s="74">
        <v>60</v>
      </c>
      <c r="B75" s="74" t="s">
        <v>138</v>
      </c>
      <c r="C75" s="83"/>
      <c r="D75" s="84">
        <v>527.66992477630174</v>
      </c>
      <c r="E75" s="88">
        <v>2.68706613287045E-3</v>
      </c>
      <c r="F75" s="88">
        <v>22.290075223698224</v>
      </c>
      <c r="G75" s="88">
        <v>7.9729853788669113E-4</v>
      </c>
      <c r="H75" s="85">
        <v>549.95999999999992</v>
      </c>
      <c r="I75" s="89">
        <v>2.4515559597202345E-3</v>
      </c>
      <c r="J75" s="87">
        <f>+'All Plans Q1'!J75+'All Plans Q2'!J75</f>
        <v>726105.69111348304</v>
      </c>
      <c r="K75" s="85">
        <f t="shared" si="193"/>
        <v>1.5155460517287089</v>
      </c>
      <c r="L75" s="85">
        <f>+'All Plans Q1'!L75+'All Plans Q2'!L75</f>
        <v>764678.9988865169</v>
      </c>
      <c r="M75" s="85">
        <f t="shared" si="194"/>
        <v>2.0067260072915851</v>
      </c>
      <c r="N75" s="85">
        <f t="shared" si="195"/>
        <v>1490784.69</v>
      </c>
      <c r="O75" s="89">
        <f t="shared" si="196"/>
        <v>1.7331420788850485</v>
      </c>
      <c r="P75" s="178">
        <f t="shared" si="197"/>
        <v>726633.36103825935</v>
      </c>
      <c r="Q75" s="179">
        <f t="shared" si="198"/>
        <v>764701.28896174056</v>
      </c>
      <c r="R75" s="180">
        <f t="shared" si="199"/>
        <v>1491334.65</v>
      </c>
      <c r="S75" s="80"/>
      <c r="T75" s="84">
        <v>587484.92699175864</v>
      </c>
      <c r="U75" s="88">
        <v>1.593382551787641</v>
      </c>
      <c r="V75" s="85">
        <v>74983.80921816919</v>
      </c>
      <c r="W75" s="88">
        <v>1.4940287556669627</v>
      </c>
      <c r="X75" s="85">
        <v>662468.73620992783</v>
      </c>
      <c r="Y75" s="89">
        <v>1.5814786059650885</v>
      </c>
      <c r="Z75" s="87">
        <f>+'All Plans Q1'!Z75+'All Plans Q2'!Z75</f>
        <v>2657082.1081192079</v>
      </c>
      <c r="AA75" s="88">
        <f t="shared" si="200"/>
        <v>1.6214830455107045</v>
      </c>
      <c r="AB75" s="85">
        <f>+'All Plans Q1'!AB75+'All Plans Q2'!AB75</f>
        <v>761368.52415110718</v>
      </c>
      <c r="AC75" s="88">
        <f t="shared" si="201"/>
        <v>1.5532205549129356</v>
      </c>
      <c r="AD75" s="85">
        <f t="shared" si="202"/>
        <v>3418450.6322703152</v>
      </c>
      <c r="AE75" s="89">
        <f t="shared" si="203"/>
        <v>1.6057650698050814</v>
      </c>
      <c r="AF75" s="178">
        <f t="shared" si="204"/>
        <v>3244567.0351109663</v>
      </c>
      <c r="AG75" s="179">
        <f t="shared" si="205"/>
        <v>836352.33336927637</v>
      </c>
      <c r="AH75" s="180">
        <f t="shared" si="206"/>
        <v>4080919.3684802428</v>
      </c>
      <c r="AI75" s="82"/>
      <c r="AJ75" s="84">
        <v>274639.51151840057</v>
      </c>
      <c r="AK75" s="88">
        <v>2.2424677601280338</v>
      </c>
      <c r="AL75" s="85">
        <v>46528.78648731306</v>
      </c>
      <c r="AM75" s="88">
        <v>2.5088313645698834</v>
      </c>
      <c r="AN75" s="85">
        <v>321168.29800571362</v>
      </c>
      <c r="AO75" s="89">
        <v>2.2774986030557347</v>
      </c>
      <c r="AP75" s="87">
        <f>+'All Plans Q1'!AP75+'All Plans Q2'!AP75</f>
        <v>90186.946808148423</v>
      </c>
      <c r="AQ75" s="85">
        <f t="shared" si="207"/>
        <v>0.40895174762913511</v>
      </c>
      <c r="AR75" s="85">
        <f>+'All Plans Q1'!AR75+'All Plans Q2'!AR75</f>
        <v>136593.61518613793</v>
      </c>
      <c r="AS75" s="85">
        <f t="shared" si="208"/>
        <v>0.69917495130186691</v>
      </c>
      <c r="AT75" s="85">
        <f t="shared" si="209"/>
        <v>226780.56199428637</v>
      </c>
      <c r="AU75" s="89">
        <f t="shared" si="210"/>
        <v>0.54528190219258266</v>
      </c>
      <c r="AV75" s="178">
        <f t="shared" si="211"/>
        <v>364826.45832654898</v>
      </c>
      <c r="AW75" s="179">
        <f t="shared" si="212"/>
        <v>183122.40167345101</v>
      </c>
      <c r="AX75" s="180">
        <f t="shared" si="213"/>
        <v>547948.86</v>
      </c>
      <c r="AY75" s="82"/>
      <c r="AZ75" s="84">
        <v>552723.47464194207</v>
      </c>
      <c r="BA75" s="88">
        <v>2.5559939820479549</v>
      </c>
      <c r="BB75" s="88">
        <v>72527.381439825229</v>
      </c>
      <c r="BC75" s="88">
        <v>2.3752212687023162</v>
      </c>
      <c r="BD75" s="85">
        <v>625250.85608176724</v>
      </c>
      <c r="BE75" s="89">
        <v>2.5336263978254698</v>
      </c>
      <c r="BF75" s="87">
        <f>+'All Plans Q1'!BF75+'All Plans Q2'!BF75</f>
        <v>689726.10010696505</v>
      </c>
      <c r="BG75" s="85">
        <f t="shared" si="214"/>
        <v>0.67852500925419679</v>
      </c>
      <c r="BH75" s="85">
        <f>+'All Plans Q1'!BH75+'All Plans Q2'!BH75</f>
        <v>462598.37629505357</v>
      </c>
      <c r="BI75" s="85">
        <f t="shared" si="215"/>
        <v>1.2362263598138268</v>
      </c>
      <c r="BJ75" s="85">
        <f t="shared" si="216"/>
        <v>1152324.4764020187</v>
      </c>
      <c r="BK75" s="89">
        <f t="shared" si="217"/>
        <v>0.8285871794996934</v>
      </c>
      <c r="BL75" s="178">
        <f t="shared" si="218"/>
        <v>1242449.5747489072</v>
      </c>
      <c r="BM75" s="179">
        <f t="shared" si="219"/>
        <v>535125.7577348788</v>
      </c>
      <c r="BN75" s="180">
        <f t="shared" si="220"/>
        <v>1777575.3324837862</v>
      </c>
      <c r="BO75" s="82"/>
      <c r="BP75" s="84">
        <v>0</v>
      </c>
      <c r="BQ75" s="88">
        <v>0</v>
      </c>
      <c r="BR75" s="88">
        <v>0</v>
      </c>
      <c r="BS75" s="88">
        <v>0</v>
      </c>
      <c r="BT75" s="85">
        <v>0</v>
      </c>
      <c r="BU75" s="89">
        <v>0</v>
      </c>
      <c r="BV75" s="87">
        <f>+'All Plans Q1'!BV75+'All Plans Q2'!BV75</f>
        <v>0</v>
      </c>
      <c r="BW75" s="85">
        <f t="shared" si="221"/>
        <v>0</v>
      </c>
      <c r="BX75" s="85">
        <f>+'All Plans Q1'!BX75+'All Plans Q2'!BX75</f>
        <v>0</v>
      </c>
      <c r="BY75" s="85">
        <f t="shared" si="222"/>
        <v>0</v>
      </c>
      <c r="BZ75" s="85">
        <f t="shared" si="223"/>
        <v>0</v>
      </c>
      <c r="CA75" s="89">
        <f t="shared" si="224"/>
        <v>0</v>
      </c>
      <c r="CB75" s="178">
        <f t="shared" si="225"/>
        <v>0</v>
      </c>
      <c r="CC75" s="179">
        <f t="shared" si="226"/>
        <v>0</v>
      </c>
      <c r="CD75" s="180">
        <f t="shared" si="227"/>
        <v>0</v>
      </c>
      <c r="CE75" s="82"/>
      <c r="CF75" s="84">
        <v>0</v>
      </c>
      <c r="CG75" s="88">
        <v>0</v>
      </c>
      <c r="CH75" s="88">
        <v>0</v>
      </c>
      <c r="CI75" s="88">
        <v>0</v>
      </c>
      <c r="CJ75" s="85">
        <v>0</v>
      </c>
      <c r="CK75" s="89">
        <v>0</v>
      </c>
      <c r="CL75" s="87">
        <f>+'All Plans Q1'!CL75+'All Plans Q2'!CL75</f>
        <v>0</v>
      </c>
      <c r="CM75" s="85">
        <f t="shared" si="228"/>
        <v>0</v>
      </c>
      <c r="CN75" s="85">
        <f>+'All Plans Q1'!CN75+'All Plans Q2'!CN75</f>
        <v>0</v>
      </c>
      <c r="CO75" s="85">
        <f t="shared" si="229"/>
        <v>0</v>
      </c>
      <c r="CP75" s="85">
        <f t="shared" si="230"/>
        <v>0</v>
      </c>
      <c r="CQ75" s="89">
        <f t="shared" si="231"/>
        <v>0</v>
      </c>
      <c r="CR75" s="178">
        <f t="shared" si="232"/>
        <v>0</v>
      </c>
      <c r="CS75" s="179">
        <f t="shared" si="233"/>
        <v>0</v>
      </c>
      <c r="CT75" s="180">
        <f t="shared" si="234"/>
        <v>0</v>
      </c>
      <c r="CU75" s="82"/>
      <c r="CV75" s="87">
        <f t="shared" si="235"/>
        <v>1415375.5830768775</v>
      </c>
      <c r="CW75" s="88">
        <f t="shared" si="191"/>
        <v>1.0858212369223008</v>
      </c>
      <c r="CX75" s="88">
        <f t="shared" si="236"/>
        <v>194062.26722053118</v>
      </c>
      <c r="CY75" s="88">
        <f t="shared" si="237"/>
        <v>1.0707120003781114</v>
      </c>
      <c r="CZ75" s="85">
        <f t="shared" si="238"/>
        <v>1609437.8502974086</v>
      </c>
      <c r="DA75" s="89">
        <f t="shared" si="239"/>
        <v>1.0839768300164463</v>
      </c>
      <c r="DB75" s="87">
        <f t="shared" si="240"/>
        <v>4163100.8461478045</v>
      </c>
      <c r="DC75" s="88">
        <f t="shared" si="241"/>
        <v>0.87971426485579196</v>
      </c>
      <c r="DD75" s="85">
        <f t="shared" si="242"/>
        <v>2125239.5145188156</v>
      </c>
      <c r="DE75" s="88">
        <f t="shared" si="243"/>
        <v>1.0744049046586079</v>
      </c>
      <c r="DF75" s="85">
        <f t="shared" si="244"/>
        <v>6288340.3606666196</v>
      </c>
      <c r="DG75" s="89">
        <f t="shared" si="245"/>
        <v>0.93710435237666634</v>
      </c>
      <c r="DH75" s="226"/>
      <c r="DI75" s="239" t="s">
        <v>138</v>
      </c>
      <c r="DJ75" s="87">
        <f t="shared" si="246"/>
        <v>1609437.8502974086</v>
      </c>
      <c r="DK75" s="85">
        <f t="shared" si="247"/>
        <v>6288340.3606666196</v>
      </c>
      <c r="DL75" s="86">
        <f t="shared" si="248"/>
        <v>7897778.2109640278</v>
      </c>
      <c r="DM75"/>
    </row>
    <row r="76" spans="1:119" s="101" customFormat="1" ht="15.6">
      <c r="A76" s="74">
        <v>61</v>
      </c>
      <c r="B76" s="74" t="s">
        <v>139</v>
      </c>
      <c r="C76" s="83"/>
      <c r="D76" s="84">
        <v>403621.84088826447</v>
      </c>
      <c r="E76" s="88">
        <v>2.0553731190904321</v>
      </c>
      <c r="F76" s="88">
        <v>17049.979111735465</v>
      </c>
      <c r="G76" s="88">
        <v>0.60986440289499821</v>
      </c>
      <c r="H76" s="85">
        <v>420671.81999999995</v>
      </c>
      <c r="I76" s="89">
        <v>1.8752282118833328</v>
      </c>
      <c r="J76" s="87">
        <f>+'All Plans Q1'!J76+'All Plans Q2'!J76</f>
        <v>21121.734307019535</v>
      </c>
      <c r="K76" s="85">
        <f t="shared" si="193"/>
        <v>4.4085814815164805E-2</v>
      </c>
      <c r="L76" s="85">
        <f>+'All Plans Q1'!L76+'All Plans Q2'!L76</f>
        <v>22243.795692980464</v>
      </c>
      <c r="M76" s="85">
        <f t="shared" si="194"/>
        <v>5.8373779563689686E-2</v>
      </c>
      <c r="N76" s="85">
        <f t="shared" si="195"/>
        <v>43365.53</v>
      </c>
      <c r="O76" s="89">
        <f t="shared" si="196"/>
        <v>5.0415479391696688E-2</v>
      </c>
      <c r="P76" s="178">
        <f t="shared" si="197"/>
        <v>424743.57519528398</v>
      </c>
      <c r="Q76" s="179">
        <f t="shared" si="198"/>
        <v>39293.774804715926</v>
      </c>
      <c r="R76" s="180">
        <f t="shared" si="199"/>
        <v>464037.34999999992</v>
      </c>
      <c r="S76" s="80"/>
      <c r="T76" s="84">
        <v>409970.15891062154</v>
      </c>
      <c r="U76" s="88">
        <v>1.1119252051396966</v>
      </c>
      <c r="V76" s="85">
        <v>52895.441494857543</v>
      </c>
      <c r="W76" s="88">
        <v>1.0539249934220156</v>
      </c>
      <c r="X76" s="85">
        <v>462865.60040547908</v>
      </c>
      <c r="Y76" s="89">
        <v>1.1049759852312269</v>
      </c>
      <c r="Z76" s="87">
        <f>+'All Plans Q1'!Z76+'All Plans Q2'!Z76</f>
        <v>1899403.7269632162</v>
      </c>
      <c r="AA76" s="88">
        <f t="shared" si="200"/>
        <v>1.1591101872387164</v>
      </c>
      <c r="AB76" s="85">
        <f>+'All Plans Q1'!AB76+'All Plans Q2'!AB76</f>
        <v>541308.17826813087</v>
      </c>
      <c r="AC76" s="88">
        <f t="shared" si="201"/>
        <v>1.104289135101769</v>
      </c>
      <c r="AD76" s="85">
        <f t="shared" si="202"/>
        <v>2440711.9052313473</v>
      </c>
      <c r="AE76" s="89">
        <f t="shared" si="203"/>
        <v>1.1464872085266944</v>
      </c>
      <c r="AF76" s="178">
        <f t="shared" si="204"/>
        <v>2309373.8858738379</v>
      </c>
      <c r="AG76" s="179">
        <f t="shared" si="205"/>
        <v>594203.61976298841</v>
      </c>
      <c r="AH76" s="180">
        <f t="shared" si="206"/>
        <v>2903577.5056368262</v>
      </c>
      <c r="AI76" s="82"/>
      <c r="AJ76" s="84">
        <v>144551.56368649352</v>
      </c>
      <c r="AK76" s="88">
        <v>1.1802825436548234</v>
      </c>
      <c r="AL76" s="85">
        <v>24489.58930195836</v>
      </c>
      <c r="AM76" s="88">
        <v>1.3204782326085602</v>
      </c>
      <c r="AN76" s="85">
        <v>169041.15298845188</v>
      </c>
      <c r="AO76" s="89">
        <v>1.198720397314186</v>
      </c>
      <c r="AP76" s="87">
        <f>+'All Plans Q1'!AP76+'All Plans Q2'!AP76</f>
        <v>47468.276189222059</v>
      </c>
      <c r="AQ76" s="85">
        <f t="shared" si="207"/>
        <v>0.21524439169472936</v>
      </c>
      <c r="AR76" s="85">
        <f>+'All Plans Q1'!AR76+'All Plans Q2'!AR76</f>
        <v>71893.590822326107</v>
      </c>
      <c r="AS76" s="85">
        <f t="shared" si="208"/>
        <v>0.36799815125778601</v>
      </c>
      <c r="AT76" s="85">
        <f t="shared" si="209"/>
        <v>119361.86701154817</v>
      </c>
      <c r="AU76" s="89">
        <f t="shared" si="210"/>
        <v>0.28699931476029622</v>
      </c>
      <c r="AV76" s="178">
        <f t="shared" si="211"/>
        <v>192019.83987571558</v>
      </c>
      <c r="AW76" s="179">
        <f t="shared" si="212"/>
        <v>96383.180124284467</v>
      </c>
      <c r="AX76" s="180">
        <f t="shared" si="213"/>
        <v>288403.02</v>
      </c>
      <c r="AY76" s="82"/>
      <c r="AZ76" s="84">
        <v>756341.73830534355</v>
      </c>
      <c r="BA76" s="88">
        <v>3.4975987454350301</v>
      </c>
      <c r="BB76" s="88">
        <v>99245.804221483209</v>
      </c>
      <c r="BC76" s="88">
        <v>3.2502310208443821</v>
      </c>
      <c r="BD76" s="85">
        <v>855587.54252682673</v>
      </c>
      <c r="BE76" s="89">
        <v>3.4669911481306368</v>
      </c>
      <c r="BF76" s="87">
        <f>+'All Plans Q1'!BF76+'All Plans Q2'!BF76</f>
        <v>369490.72112243186</v>
      </c>
      <c r="BG76" s="85">
        <f t="shared" si="214"/>
        <v>0.36349022449644458</v>
      </c>
      <c r="BH76" s="85">
        <f>+'All Plans Q1'!BH76+'All Plans Q2'!BH76</f>
        <v>247816.93431757577</v>
      </c>
      <c r="BI76" s="85">
        <f t="shared" si="215"/>
        <v>0.66225443561919972</v>
      </c>
      <c r="BJ76" s="85">
        <f t="shared" si="216"/>
        <v>617307.65544000757</v>
      </c>
      <c r="BK76" s="89">
        <f t="shared" si="217"/>
        <v>0.44387949712018149</v>
      </c>
      <c r="BL76" s="178">
        <f t="shared" si="218"/>
        <v>1125832.4594277753</v>
      </c>
      <c r="BM76" s="179">
        <f t="shared" si="219"/>
        <v>347062.73853905895</v>
      </c>
      <c r="BN76" s="180">
        <f t="shared" si="220"/>
        <v>1472895.1979668343</v>
      </c>
      <c r="BO76" s="82"/>
      <c r="BP76" s="84">
        <v>288.48</v>
      </c>
      <c r="BQ76" s="88">
        <v>1.9248682191232403E-3</v>
      </c>
      <c r="BR76" s="88">
        <v>0</v>
      </c>
      <c r="BS76" s="88">
        <v>0</v>
      </c>
      <c r="BT76" s="85">
        <v>288.48</v>
      </c>
      <c r="BU76" s="89">
        <v>1.705892092627197E-3</v>
      </c>
      <c r="BV76" s="87">
        <f>+'All Plans Q1'!BV76+'All Plans Q2'!BV76</f>
        <v>-3.5527136788005009E-15</v>
      </c>
      <c r="BW76" s="85">
        <f t="shared" si="221"/>
        <v>-8.0470624129100884E-21</v>
      </c>
      <c r="BX76" s="85">
        <f>+'All Plans Q1'!BX76+'All Plans Q2'!BX76</f>
        <v>0</v>
      </c>
      <c r="BY76" s="85">
        <f t="shared" si="222"/>
        <v>0</v>
      </c>
      <c r="BZ76" s="85">
        <f t="shared" si="223"/>
        <v>-3.5527136788005009E-15</v>
      </c>
      <c r="CA76" s="89">
        <f t="shared" si="224"/>
        <v>-5.3504724078320795E-21</v>
      </c>
      <c r="CB76" s="178">
        <f t="shared" si="225"/>
        <v>288.48</v>
      </c>
      <c r="CC76" s="179">
        <f t="shared" si="226"/>
        <v>0</v>
      </c>
      <c r="CD76" s="180">
        <f t="shared" si="227"/>
        <v>288.48</v>
      </c>
      <c r="CE76" s="82"/>
      <c r="CF76" s="84">
        <v>0</v>
      </c>
      <c r="CG76" s="88">
        <v>0</v>
      </c>
      <c r="CH76" s="88">
        <v>0</v>
      </c>
      <c r="CI76" s="88">
        <v>0</v>
      </c>
      <c r="CJ76" s="85">
        <v>0</v>
      </c>
      <c r="CK76" s="89">
        <v>0</v>
      </c>
      <c r="CL76" s="87">
        <f>+'All Plans Q1'!CL76+'All Plans Q2'!CL76</f>
        <v>987</v>
      </c>
      <c r="CM76" s="85">
        <f t="shared" si="228"/>
        <v>1.0544623951146447E-3</v>
      </c>
      <c r="CN76" s="85">
        <f>+'All Plans Q1'!CN76+'All Plans Q2'!CN76</f>
        <v>555</v>
      </c>
      <c r="CO76" s="85">
        <f t="shared" si="229"/>
        <v>1.7633434262239352E-3</v>
      </c>
      <c r="CP76" s="85">
        <f t="shared" si="230"/>
        <v>1542</v>
      </c>
      <c r="CQ76" s="89">
        <f t="shared" si="231"/>
        <v>1.2328454985548844E-3</v>
      </c>
      <c r="CR76" s="178">
        <f t="shared" si="232"/>
        <v>987</v>
      </c>
      <c r="CS76" s="179">
        <f t="shared" si="233"/>
        <v>555</v>
      </c>
      <c r="CT76" s="180">
        <f t="shared" si="234"/>
        <v>1542</v>
      </c>
      <c r="CU76" s="82"/>
      <c r="CV76" s="87">
        <f t="shared" si="235"/>
        <v>1714773.7817907231</v>
      </c>
      <c r="CW76" s="88">
        <f t="shared" si="191"/>
        <v>1.3155079196281441</v>
      </c>
      <c r="CX76" s="88">
        <f t="shared" si="236"/>
        <v>193680.81413003459</v>
      </c>
      <c r="CY76" s="88">
        <f t="shared" si="237"/>
        <v>1.068607385156277</v>
      </c>
      <c r="CZ76" s="85">
        <f t="shared" si="238"/>
        <v>1908454.5959207576</v>
      </c>
      <c r="DA76" s="89">
        <f t="shared" si="239"/>
        <v>1.2853684053312286</v>
      </c>
      <c r="DB76" s="87">
        <f t="shared" si="240"/>
        <v>2338471.4585818895</v>
      </c>
      <c r="DC76" s="88">
        <f t="shared" si="241"/>
        <v>0.49414769809772252</v>
      </c>
      <c r="DD76" s="85">
        <f t="shared" si="242"/>
        <v>883817.49910101329</v>
      </c>
      <c r="DE76" s="88">
        <f t="shared" si="243"/>
        <v>0.44680980631598671</v>
      </c>
      <c r="DF76" s="85">
        <f t="shared" si="244"/>
        <v>3222288.9576829029</v>
      </c>
      <c r="DG76" s="89">
        <f t="shared" si="245"/>
        <v>0.48019363356149719</v>
      </c>
      <c r="DH76" s="226"/>
      <c r="DI76" s="239" t="s">
        <v>139</v>
      </c>
      <c r="DJ76" s="87">
        <f t="shared" si="246"/>
        <v>1908454.5959207576</v>
      </c>
      <c r="DK76" s="85">
        <f t="shared" si="247"/>
        <v>3222288.9576829029</v>
      </c>
      <c r="DL76" s="86">
        <f t="shared" si="248"/>
        <v>5130743.5536036603</v>
      </c>
      <c r="DM76"/>
    </row>
    <row r="77" spans="1:119" s="101" customFormat="1" ht="15.6">
      <c r="A77" s="74">
        <v>62</v>
      </c>
      <c r="B77" s="74" t="s">
        <v>140</v>
      </c>
      <c r="C77" s="83"/>
      <c r="D77" s="84">
        <v>1066292.6176922654</v>
      </c>
      <c r="E77" s="88">
        <v>5.4299073079545428</v>
      </c>
      <c r="F77" s="88">
        <v>45042.822307734685</v>
      </c>
      <c r="G77" s="88">
        <v>1.6111464859510922</v>
      </c>
      <c r="H77" s="85">
        <v>1111335.4400000002</v>
      </c>
      <c r="I77" s="89">
        <v>4.9539985111286455</v>
      </c>
      <c r="J77" s="87">
        <f>+'All Plans Q1'!J77+'All Plans Q2'!J77</f>
        <v>313845.96500365296</v>
      </c>
      <c r="K77" s="85">
        <f t="shared" si="193"/>
        <v>0.65506718778483419</v>
      </c>
      <c r="L77" s="85">
        <f>+'All Plans Q1'!L77+'All Plans Q2'!L77</f>
        <v>330518.57499634707</v>
      </c>
      <c r="M77" s="85">
        <f t="shared" si="194"/>
        <v>0.86737078081642971</v>
      </c>
      <c r="N77" s="85">
        <f t="shared" si="195"/>
        <v>644364.54</v>
      </c>
      <c r="O77" s="89">
        <f t="shared" si="196"/>
        <v>0.74911910882007249</v>
      </c>
      <c r="P77" s="178">
        <f t="shared" si="197"/>
        <v>1380138.5826959184</v>
      </c>
      <c r="Q77" s="179">
        <f t="shared" si="198"/>
        <v>375561.39730408177</v>
      </c>
      <c r="R77" s="180">
        <f t="shared" si="199"/>
        <v>1755699.9800000002</v>
      </c>
      <c r="S77" s="80"/>
      <c r="T77" s="84">
        <v>2051490.1109930724</v>
      </c>
      <c r="U77" s="88">
        <v>5.5640721963018267</v>
      </c>
      <c r="V77" s="85">
        <v>245439.26795771805</v>
      </c>
      <c r="W77" s="88">
        <v>4.890300025059636</v>
      </c>
      <c r="X77" s="85">
        <v>2296929.3789507905</v>
      </c>
      <c r="Y77" s="89">
        <v>5.4833450601844644</v>
      </c>
      <c r="Z77" s="87">
        <f>+'All Plans Q1'!Z77+'All Plans Q2'!Z77</f>
        <v>1496962.2853497686</v>
      </c>
      <c r="AA77" s="88">
        <f t="shared" si="200"/>
        <v>0.91352049605337537</v>
      </c>
      <c r="AB77" s="85">
        <f>+'All Plans Q1'!AB77+'All Plans Q2'!AB77</f>
        <v>640172.55680286721</v>
      </c>
      <c r="AC77" s="88">
        <f t="shared" si="201"/>
        <v>1.3059762025571204</v>
      </c>
      <c r="AD77" s="85">
        <f t="shared" si="202"/>
        <v>2137134.8421526356</v>
      </c>
      <c r="AE77" s="89">
        <f t="shared" si="203"/>
        <v>1.0038865112154507</v>
      </c>
      <c r="AF77" s="178">
        <f t="shared" si="204"/>
        <v>3548452.396342841</v>
      </c>
      <c r="AG77" s="179">
        <f t="shared" si="205"/>
        <v>885611.82476058532</v>
      </c>
      <c r="AH77" s="180">
        <f t="shared" si="206"/>
        <v>4434064.2211034261</v>
      </c>
      <c r="AI77" s="82"/>
      <c r="AJ77" s="84">
        <v>0</v>
      </c>
      <c r="AK77" s="88">
        <v>0</v>
      </c>
      <c r="AL77" s="85">
        <v>0</v>
      </c>
      <c r="AM77" s="88">
        <v>0</v>
      </c>
      <c r="AN77" s="85">
        <v>0</v>
      </c>
      <c r="AO77" s="89">
        <v>0</v>
      </c>
      <c r="AP77" s="87">
        <f>+'All Plans Q1'!AP77+'All Plans Q2'!AP77</f>
        <v>0</v>
      </c>
      <c r="AQ77" s="85">
        <f t="shared" si="207"/>
        <v>0</v>
      </c>
      <c r="AR77" s="85">
        <f>+'All Plans Q1'!AR77+'All Plans Q2'!AR77</f>
        <v>0</v>
      </c>
      <c r="AS77" s="85">
        <f t="shared" si="208"/>
        <v>0</v>
      </c>
      <c r="AT77" s="85">
        <f t="shared" si="209"/>
        <v>0</v>
      </c>
      <c r="AU77" s="89">
        <f t="shared" si="210"/>
        <v>0</v>
      </c>
      <c r="AV77" s="178">
        <f t="shared" si="211"/>
        <v>0</v>
      </c>
      <c r="AW77" s="179">
        <f t="shared" si="212"/>
        <v>0</v>
      </c>
      <c r="AX77" s="180">
        <f t="shared" si="213"/>
        <v>0</v>
      </c>
      <c r="AY77" s="82"/>
      <c r="AZ77" s="84">
        <v>366638.28499402752</v>
      </c>
      <c r="BA77" s="88">
        <v>1.695468517309118</v>
      </c>
      <c r="BB77" s="88">
        <v>48109.617134374857</v>
      </c>
      <c r="BC77" s="88">
        <v>1.5755564805755644</v>
      </c>
      <c r="BD77" s="85">
        <v>414747.90212840238</v>
      </c>
      <c r="BE77" s="89">
        <v>1.6806314186602793</v>
      </c>
      <c r="BF77" s="87">
        <f>+'All Plans Q1'!BF77+'All Plans Q2'!BF77</f>
        <v>503193.00679401739</v>
      </c>
      <c r="BG77" s="85">
        <f t="shared" si="214"/>
        <v>0.49502119687598856</v>
      </c>
      <c r="BH77" s="85">
        <f>+'All Plans Q1'!BH77+'All Plans Q2'!BH77</f>
        <v>337490.87916179857</v>
      </c>
      <c r="BI77" s="85">
        <f t="shared" si="215"/>
        <v>0.90189491013356038</v>
      </c>
      <c r="BJ77" s="85">
        <f t="shared" si="216"/>
        <v>840683.8859558159</v>
      </c>
      <c r="BK77" s="89">
        <f t="shared" si="217"/>
        <v>0.60449977777956287</v>
      </c>
      <c r="BL77" s="178">
        <f t="shared" si="218"/>
        <v>869831.29178804485</v>
      </c>
      <c r="BM77" s="179">
        <f t="shared" si="219"/>
        <v>385600.49629617343</v>
      </c>
      <c r="BN77" s="180">
        <f t="shared" si="220"/>
        <v>1255431.7880842183</v>
      </c>
      <c r="BO77" s="82"/>
      <c r="BP77" s="84">
        <v>19386.969999999998</v>
      </c>
      <c r="BQ77" s="88">
        <v>0.12935857743377593</v>
      </c>
      <c r="BR77" s="88">
        <v>1409.47</v>
      </c>
      <c r="BS77" s="88">
        <v>7.3264892400457429E-2</v>
      </c>
      <c r="BT77" s="85">
        <v>20796.439999999999</v>
      </c>
      <c r="BU77" s="89">
        <v>0.12297726896421221</v>
      </c>
      <c r="BV77" s="87">
        <f>+'All Plans Q1'!BV77+'All Plans Q2'!BV77</f>
        <v>53943.31</v>
      </c>
      <c r="BW77" s="85">
        <f t="shared" si="221"/>
        <v>0.12218411658648401</v>
      </c>
      <c r="BX77" s="85">
        <f>+'All Plans Q1'!BX77+'All Plans Q2'!BX77</f>
        <v>16095.660000000003</v>
      </c>
      <c r="BY77" s="85">
        <f t="shared" si="222"/>
        <v>7.2337444046955635E-2</v>
      </c>
      <c r="BZ77" s="85">
        <f t="shared" si="223"/>
        <v>70038.97</v>
      </c>
      <c r="CA77" s="89">
        <f t="shared" si="224"/>
        <v>0.1054803765060241</v>
      </c>
      <c r="CB77" s="178">
        <f t="shared" si="225"/>
        <v>73330.28</v>
      </c>
      <c r="CC77" s="179">
        <f t="shared" si="226"/>
        <v>17505.130000000005</v>
      </c>
      <c r="CD77" s="180">
        <f t="shared" si="227"/>
        <v>90835.41</v>
      </c>
      <c r="CE77" s="82"/>
      <c r="CF77" s="84">
        <v>0</v>
      </c>
      <c r="CG77" s="88">
        <v>0</v>
      </c>
      <c r="CH77" s="88">
        <v>0</v>
      </c>
      <c r="CI77" s="88">
        <v>0</v>
      </c>
      <c r="CJ77" s="85">
        <v>0</v>
      </c>
      <c r="CK77" s="89">
        <v>0</v>
      </c>
      <c r="CL77" s="87">
        <f>+'All Plans Q1'!CL77+'All Plans Q2'!CL77</f>
        <v>0</v>
      </c>
      <c r="CM77" s="85">
        <f t="shared" si="228"/>
        <v>0</v>
      </c>
      <c r="CN77" s="85">
        <f>+'All Plans Q1'!CN77+'All Plans Q2'!CN77</f>
        <v>0</v>
      </c>
      <c r="CO77" s="85">
        <f t="shared" si="229"/>
        <v>0</v>
      </c>
      <c r="CP77" s="85">
        <f t="shared" si="230"/>
        <v>0</v>
      </c>
      <c r="CQ77" s="89">
        <f t="shared" si="231"/>
        <v>0</v>
      </c>
      <c r="CR77" s="178">
        <f t="shared" si="232"/>
        <v>0</v>
      </c>
      <c r="CS77" s="179">
        <f t="shared" si="233"/>
        <v>0</v>
      </c>
      <c r="CT77" s="180">
        <f t="shared" si="234"/>
        <v>0</v>
      </c>
      <c r="CU77" s="82"/>
      <c r="CV77" s="87">
        <f t="shared" si="235"/>
        <v>3503807.9836793658</v>
      </c>
      <c r="CW77" s="88">
        <f t="shared" si="191"/>
        <v>2.6879855525742218</v>
      </c>
      <c r="CX77" s="88">
        <f t="shared" si="236"/>
        <v>340001.17739982757</v>
      </c>
      <c r="CY77" s="88">
        <f t="shared" si="237"/>
        <v>1.8759099643568828</v>
      </c>
      <c r="CZ77" s="85">
        <f t="shared" si="238"/>
        <v>3843809.1610791935</v>
      </c>
      <c r="DA77" s="89">
        <f t="shared" si="239"/>
        <v>2.5888542815398883</v>
      </c>
      <c r="DB77" s="87">
        <f t="shared" si="240"/>
        <v>2367944.5671474389</v>
      </c>
      <c r="DC77" s="88">
        <f t="shared" si="241"/>
        <v>0.50037572739438219</v>
      </c>
      <c r="DD77" s="85">
        <f t="shared" si="242"/>
        <v>1324277.6709610128</v>
      </c>
      <c r="DE77" s="88">
        <f t="shared" si="243"/>
        <v>0.66948238779219904</v>
      </c>
      <c r="DF77" s="85">
        <f t="shared" si="244"/>
        <v>3692222.2381084515</v>
      </c>
      <c r="DG77" s="89">
        <f t="shared" si="245"/>
        <v>0.55022427712652555</v>
      </c>
      <c r="DH77" s="226"/>
      <c r="DI77" s="239" t="s">
        <v>140</v>
      </c>
      <c r="DJ77" s="87">
        <f t="shared" si="246"/>
        <v>3843809.1610791935</v>
      </c>
      <c r="DK77" s="85">
        <f t="shared" si="247"/>
        <v>3692222.2381084515</v>
      </c>
      <c r="DL77" s="86">
        <f t="shared" si="248"/>
        <v>7536031.3991876449</v>
      </c>
      <c r="DM77"/>
    </row>
    <row r="78" spans="1:119" s="101" customFormat="1" ht="15.6">
      <c r="A78" s="74">
        <v>63</v>
      </c>
      <c r="B78" s="74" t="s">
        <v>141</v>
      </c>
      <c r="C78" s="83"/>
      <c r="D78" s="84">
        <v>5169553.7337577641</v>
      </c>
      <c r="E78" s="88">
        <v>26.325041674344689</v>
      </c>
      <c r="F78" s="88">
        <v>218374.66224223524</v>
      </c>
      <c r="G78" s="88">
        <v>7.8110906836296898</v>
      </c>
      <c r="H78" s="85">
        <v>5387928.3959999997</v>
      </c>
      <c r="I78" s="89">
        <v>24.017761236743919</v>
      </c>
      <c r="J78" s="87">
        <f>+'All Plans Q1'!J78+'All Plans Q2'!J78</f>
        <v>2810885.2357425489</v>
      </c>
      <c r="K78" s="85">
        <f t="shared" si="193"/>
        <v>5.8669503255915698</v>
      </c>
      <c r="L78" s="85">
        <f>+'All Plans Q1'!L78+'All Plans Q2'!L78</f>
        <v>2960209.4217941747</v>
      </c>
      <c r="M78" s="85">
        <f t="shared" si="194"/>
        <v>7.768395944434114</v>
      </c>
      <c r="N78" s="85">
        <f t="shared" si="195"/>
        <v>5771094.6575367237</v>
      </c>
      <c r="O78" s="89">
        <f t="shared" si="196"/>
        <v>6.7093035361166704</v>
      </c>
      <c r="P78" s="178">
        <f t="shared" si="197"/>
        <v>7980438.9695003126</v>
      </c>
      <c r="Q78" s="179">
        <f t="shared" si="198"/>
        <v>3178584.0840364099</v>
      </c>
      <c r="R78" s="180">
        <f t="shared" si="199"/>
        <v>11159023.053536722</v>
      </c>
      <c r="S78" s="80"/>
      <c r="T78" s="84">
        <v>2417529.9584907182</v>
      </c>
      <c r="U78" s="88">
        <v>6.5568491671907152</v>
      </c>
      <c r="V78" s="85">
        <v>313646.91006083007</v>
      </c>
      <c r="W78" s="88">
        <v>6.2493157875397012</v>
      </c>
      <c r="X78" s="85">
        <v>2731176.8685515481</v>
      </c>
      <c r="Y78" s="89">
        <v>6.5200024554098626</v>
      </c>
      <c r="Z78" s="87">
        <f>+'All Plans Q1'!Z78+'All Plans Q2'!Z78</f>
        <v>7768608.7360537462</v>
      </c>
      <c r="AA78" s="88">
        <f t="shared" si="200"/>
        <v>4.7407896482483682</v>
      </c>
      <c r="AB78" s="85">
        <f>+'All Plans Q1'!AB78+'All Plans Q2'!AB78</f>
        <v>2281633.8222994008</v>
      </c>
      <c r="AC78" s="88">
        <f t="shared" si="201"/>
        <v>4.6546192010383809</v>
      </c>
      <c r="AD78" s="85">
        <f t="shared" si="202"/>
        <v>10050242.558353147</v>
      </c>
      <c r="AE78" s="89">
        <f t="shared" si="203"/>
        <v>4.7209482245919983</v>
      </c>
      <c r="AF78" s="178">
        <f t="shared" si="204"/>
        <v>10186138.694544464</v>
      </c>
      <c r="AG78" s="179">
        <f t="shared" si="205"/>
        <v>2595280.7323602308</v>
      </c>
      <c r="AH78" s="180">
        <f t="shared" si="206"/>
        <v>12781419.426904695</v>
      </c>
      <c r="AI78" s="82"/>
      <c r="AJ78" s="84">
        <v>948225.5880293349</v>
      </c>
      <c r="AK78" s="88">
        <v>7.7423867335336638</v>
      </c>
      <c r="AL78" s="85">
        <v>160646.17098719176</v>
      </c>
      <c r="AM78" s="88">
        <v>8.6620387677769735</v>
      </c>
      <c r="AN78" s="85">
        <v>1108871.7590165266</v>
      </c>
      <c r="AO78" s="89">
        <v>7.8633348864437638</v>
      </c>
      <c r="AP78" s="87">
        <f>+'All Plans Q1'!AP78+'All Plans Q2'!AP78</f>
        <v>518554.91027205886</v>
      </c>
      <c r="AQ78" s="85">
        <f t="shared" si="207"/>
        <v>2.3513817054761161</v>
      </c>
      <c r="AR78" s="85">
        <f>+'All Plans Q1'!AR78+'All Plans Q2'!AR78</f>
        <v>785382.94479866186</v>
      </c>
      <c r="AS78" s="85">
        <f t="shared" si="208"/>
        <v>4.020100657227851</v>
      </c>
      <c r="AT78" s="85">
        <f t="shared" si="209"/>
        <v>1303937.8550707207</v>
      </c>
      <c r="AU78" s="89">
        <f t="shared" si="210"/>
        <v>3.1352498102187103</v>
      </c>
      <c r="AV78" s="178">
        <f t="shared" si="211"/>
        <v>1466780.4983013938</v>
      </c>
      <c r="AW78" s="179">
        <f t="shared" si="212"/>
        <v>946029.11578585359</v>
      </c>
      <c r="AX78" s="180">
        <f t="shared" si="213"/>
        <v>2412809.6140872473</v>
      </c>
      <c r="AY78" s="82"/>
      <c r="AZ78" s="84">
        <v>1275833.803330607</v>
      </c>
      <c r="BA78" s="88">
        <v>5.8999186266132417</v>
      </c>
      <c r="BB78" s="88">
        <v>167412.61978772533</v>
      </c>
      <c r="BC78" s="88">
        <v>5.4826467918036785</v>
      </c>
      <c r="BD78" s="85">
        <v>1443246.4231183324</v>
      </c>
      <c r="BE78" s="89">
        <v>5.848288252006161</v>
      </c>
      <c r="BF78" s="87">
        <f>+'All Plans Q1'!BF78+'All Plans Q2'!BF78</f>
        <v>1004552.603181601</v>
      </c>
      <c r="BG78" s="85">
        <f t="shared" si="214"/>
        <v>0.9882387577683609</v>
      </c>
      <c r="BH78" s="85">
        <f>+'All Plans Q1'!BH78+'All Plans Q2'!BH78</f>
        <v>673752.09240698593</v>
      </c>
      <c r="BI78" s="85">
        <f t="shared" si="215"/>
        <v>1.800503718331238</v>
      </c>
      <c r="BJ78" s="85">
        <f t="shared" si="216"/>
        <v>1678304.6955885869</v>
      </c>
      <c r="BK78" s="89">
        <f t="shared" si="217"/>
        <v>1.2067970285599348</v>
      </c>
      <c r="BL78" s="178">
        <f t="shared" si="218"/>
        <v>2280386.4065122083</v>
      </c>
      <c r="BM78" s="179">
        <f t="shared" si="219"/>
        <v>841164.7121947112</v>
      </c>
      <c r="BN78" s="180">
        <f t="shared" si="220"/>
        <v>3121551.1187069193</v>
      </c>
      <c r="BO78" s="82"/>
      <c r="BP78" s="84">
        <v>7962.25</v>
      </c>
      <c r="BQ78" s="88">
        <v>5.3127710682591582E-2</v>
      </c>
      <c r="BR78" s="88">
        <v>0</v>
      </c>
      <c r="BS78" s="88">
        <v>0</v>
      </c>
      <c r="BT78" s="85">
        <v>7962.25</v>
      </c>
      <c r="BU78" s="89">
        <v>4.7083816259431845E-2</v>
      </c>
      <c r="BV78" s="87">
        <f>+'All Plans Q1'!BV78+'All Plans Q2'!BV78</f>
        <v>124473.32</v>
      </c>
      <c r="BW78" s="85">
        <f t="shared" si="221"/>
        <v>0.28193788335915487</v>
      </c>
      <c r="BX78" s="85">
        <f>+'All Plans Q1'!BX78+'All Plans Q2'!BX78</f>
        <v>0</v>
      </c>
      <c r="BY78" s="85">
        <f t="shared" si="222"/>
        <v>0</v>
      </c>
      <c r="BZ78" s="85">
        <f t="shared" si="223"/>
        <v>124473.32</v>
      </c>
      <c r="CA78" s="89">
        <f t="shared" si="224"/>
        <v>0.18745981927710845</v>
      </c>
      <c r="CB78" s="178">
        <f t="shared" si="225"/>
        <v>132435.57</v>
      </c>
      <c r="CC78" s="179">
        <f t="shared" si="226"/>
        <v>0</v>
      </c>
      <c r="CD78" s="180">
        <f t="shared" si="227"/>
        <v>132435.57</v>
      </c>
      <c r="CE78" s="82"/>
      <c r="CF78" s="84">
        <v>10747883</v>
      </c>
      <c r="CG78" s="88">
        <v>43.018719830933151</v>
      </c>
      <c r="CH78" s="88">
        <v>1467142</v>
      </c>
      <c r="CI78" s="88">
        <v>42.182283430608663</v>
      </c>
      <c r="CJ78" s="85">
        <v>12215025</v>
      </c>
      <c r="CK78" s="89">
        <v>42.916507098864109</v>
      </c>
      <c r="CL78" s="87">
        <f>+'All Plans Q1'!CL78+'All Plans Q2'!CL78</f>
        <v>6696152</v>
      </c>
      <c r="CM78" s="85">
        <f t="shared" si="228"/>
        <v>7.1538404011871517</v>
      </c>
      <c r="CN78" s="85">
        <f>+'All Plans Q1'!CN78+'All Plans Q2'!CN78</f>
        <v>3480837</v>
      </c>
      <c r="CO78" s="85">
        <f t="shared" si="229"/>
        <v>11.059299174246926</v>
      </c>
      <c r="CP78" s="85">
        <f t="shared" si="230"/>
        <v>10176989</v>
      </c>
      <c r="CQ78" s="89">
        <f t="shared" si="231"/>
        <v>8.1366115937046519</v>
      </c>
      <c r="CR78" s="178">
        <f t="shared" si="232"/>
        <v>17444035</v>
      </c>
      <c r="CS78" s="179">
        <f t="shared" si="233"/>
        <v>4947979</v>
      </c>
      <c r="CT78" s="180">
        <f t="shared" si="234"/>
        <v>22392014</v>
      </c>
      <c r="CU78" s="82"/>
      <c r="CV78" s="87">
        <f t="shared" si="235"/>
        <v>20566988.333608426</v>
      </c>
      <c r="CW78" s="88">
        <f t="shared" si="191"/>
        <v>15.778195539884655</v>
      </c>
      <c r="CX78" s="88">
        <f t="shared" si="236"/>
        <v>2327222.3630779823</v>
      </c>
      <c r="CY78" s="88">
        <f t="shared" si="237"/>
        <v>12.84013088883607</v>
      </c>
      <c r="CZ78" s="85">
        <f t="shared" si="238"/>
        <v>22894210.696686409</v>
      </c>
      <c r="DA78" s="89">
        <f t="shared" si="239"/>
        <v>15.419541631965997</v>
      </c>
      <c r="DB78" s="87">
        <f t="shared" si="240"/>
        <v>18923226.805249952</v>
      </c>
      <c r="DC78" s="88">
        <f t="shared" si="241"/>
        <v>3.9987098974755058</v>
      </c>
      <c r="DD78" s="85">
        <f t="shared" si="242"/>
        <v>10181815.281299224</v>
      </c>
      <c r="DE78" s="88">
        <f t="shared" si="243"/>
        <v>5.1473691326658235</v>
      </c>
      <c r="DF78" s="85">
        <f t="shared" si="244"/>
        <v>29105042.086549178</v>
      </c>
      <c r="DG78" s="89">
        <f t="shared" si="245"/>
        <v>4.3373068331371218</v>
      </c>
      <c r="DH78" s="226"/>
      <c r="DI78" s="239" t="s">
        <v>141</v>
      </c>
      <c r="DJ78" s="87">
        <f t="shared" si="246"/>
        <v>22894210.696686409</v>
      </c>
      <c r="DK78" s="85">
        <f t="shared" si="247"/>
        <v>29105042.086549178</v>
      </c>
      <c r="DL78" s="86">
        <f t="shared" si="248"/>
        <v>51999252.783235587</v>
      </c>
      <c r="DM78"/>
    </row>
    <row r="79" spans="1:119" s="101" customFormat="1" ht="15.6">
      <c r="A79" s="74">
        <v>64</v>
      </c>
      <c r="B79" s="74" t="s">
        <v>142</v>
      </c>
      <c r="C79" s="83"/>
      <c r="D79" s="84">
        <v>0</v>
      </c>
      <c r="E79" s="88">
        <v>0</v>
      </c>
      <c r="F79" s="88">
        <v>0</v>
      </c>
      <c r="G79" s="88">
        <v>0</v>
      </c>
      <c r="H79" s="85">
        <v>0</v>
      </c>
      <c r="I79" s="89">
        <v>0</v>
      </c>
      <c r="J79" s="87">
        <f>+'All Plans Q1'!J79+'All Plans Q2'!J79</f>
        <v>0</v>
      </c>
      <c r="K79" s="85">
        <f t="shared" si="193"/>
        <v>0</v>
      </c>
      <c r="L79" s="85">
        <f>+'All Plans Q1'!L79+'All Plans Q2'!L79</f>
        <v>0</v>
      </c>
      <c r="M79" s="85">
        <f t="shared" si="194"/>
        <v>0</v>
      </c>
      <c r="N79" s="85">
        <f t="shared" si="195"/>
        <v>0</v>
      </c>
      <c r="O79" s="89">
        <f t="shared" si="196"/>
        <v>0</v>
      </c>
      <c r="P79" s="178">
        <f t="shared" si="197"/>
        <v>0</v>
      </c>
      <c r="Q79" s="179">
        <f t="shared" si="198"/>
        <v>0</v>
      </c>
      <c r="R79" s="180">
        <f t="shared" si="199"/>
        <v>0</v>
      </c>
      <c r="S79" s="80"/>
      <c r="T79" s="84">
        <v>754207.11774600751</v>
      </c>
      <c r="U79" s="88">
        <v>2.0455681612192129</v>
      </c>
      <c r="V79" s="85">
        <v>96543.452172200545</v>
      </c>
      <c r="W79" s="88">
        <v>1.923597843595221</v>
      </c>
      <c r="X79" s="85">
        <v>850750.56991820806</v>
      </c>
      <c r="Y79" s="89">
        <v>2.0309544462969167</v>
      </c>
      <c r="Z79" s="87">
        <f>+'All Plans Q1'!Z79+'All Plans Q2'!Z79</f>
        <v>1334388.2780871792</v>
      </c>
      <c r="AA79" s="88">
        <f t="shared" si="200"/>
        <v>0.81430978833323731</v>
      </c>
      <c r="AB79" s="85">
        <f>+'All Plans Q1'!AB79+'All Plans Q2'!AB79</f>
        <v>432066.72541642364</v>
      </c>
      <c r="AC79" s="88">
        <f t="shared" si="201"/>
        <v>0.88143244397836673</v>
      </c>
      <c r="AD79" s="85">
        <f t="shared" si="202"/>
        <v>1766455.0035036029</v>
      </c>
      <c r="AE79" s="89">
        <f t="shared" si="203"/>
        <v>0.82976530807018534</v>
      </c>
      <c r="AF79" s="178">
        <f t="shared" si="204"/>
        <v>2088595.3958331868</v>
      </c>
      <c r="AG79" s="179">
        <f t="shared" si="205"/>
        <v>528610.17758862418</v>
      </c>
      <c r="AH79" s="180">
        <f t="shared" si="206"/>
        <v>2617205.5734218108</v>
      </c>
      <c r="AI79" s="82"/>
      <c r="AJ79" s="84">
        <v>127927.19022739011</v>
      </c>
      <c r="AK79" s="88">
        <v>1.0445423462292613</v>
      </c>
      <c r="AL79" s="85">
        <v>21673.126663762356</v>
      </c>
      <c r="AM79" s="88">
        <v>1.1686146157533892</v>
      </c>
      <c r="AN79" s="85">
        <v>149600.31689115247</v>
      </c>
      <c r="AO79" s="89">
        <v>1.0608597263551636</v>
      </c>
      <c r="AP79" s="87">
        <f>+'All Plans Q1'!AP79+'All Plans Q2'!AP79</f>
        <v>42009.114553717533</v>
      </c>
      <c r="AQ79" s="85">
        <f t="shared" si="207"/>
        <v>0.19048988153065102</v>
      </c>
      <c r="AR79" s="85">
        <f>+'All Plans Q1'!AR79+'All Plans Q2'!AR79</f>
        <v>63625.358555129977</v>
      </c>
      <c r="AS79" s="85">
        <f t="shared" si="208"/>
        <v>0.32567596156472012</v>
      </c>
      <c r="AT79" s="85">
        <f t="shared" si="209"/>
        <v>105634.47310884751</v>
      </c>
      <c r="AU79" s="89">
        <f t="shared" si="210"/>
        <v>0.25399252002627459</v>
      </c>
      <c r="AV79" s="178">
        <f t="shared" si="211"/>
        <v>169936.30478110764</v>
      </c>
      <c r="AW79" s="179">
        <f t="shared" si="212"/>
        <v>85298.48521889234</v>
      </c>
      <c r="AX79" s="180">
        <f t="shared" si="213"/>
        <v>255234.78999999998</v>
      </c>
      <c r="AY79" s="82"/>
      <c r="AZ79" s="84">
        <v>1351702.6073069556</v>
      </c>
      <c r="BA79" s="88">
        <v>6.2507635161203243</v>
      </c>
      <c r="BB79" s="88">
        <v>177367.98795612194</v>
      </c>
      <c r="BC79" s="88">
        <v>5.8086781711518567</v>
      </c>
      <c r="BD79" s="85">
        <v>1529070.5952630776</v>
      </c>
      <c r="BE79" s="89">
        <v>6.1960628867825225</v>
      </c>
      <c r="BF79" s="87">
        <f>+'All Plans Q1'!BF79+'All Plans Q2'!BF79</f>
        <v>1338859.2469870006</v>
      </c>
      <c r="BG79" s="85">
        <f t="shared" si="214"/>
        <v>1.3171162912510286</v>
      </c>
      <c r="BH79" s="85">
        <f>+'All Plans Q1'!BH79+'All Plans Q2'!BH79</f>
        <v>897971.1129501306</v>
      </c>
      <c r="BI79" s="85">
        <f t="shared" si="215"/>
        <v>2.399696188021792</v>
      </c>
      <c r="BJ79" s="85">
        <f t="shared" si="216"/>
        <v>2236830.3599371314</v>
      </c>
      <c r="BK79" s="89">
        <f t="shared" si="217"/>
        <v>1.608408913387501</v>
      </c>
      <c r="BL79" s="178">
        <f t="shared" si="218"/>
        <v>2690561.8542939564</v>
      </c>
      <c r="BM79" s="179">
        <f t="shared" si="219"/>
        <v>1075339.1009062526</v>
      </c>
      <c r="BN79" s="180">
        <f t="shared" si="220"/>
        <v>3765900.9552002093</v>
      </c>
      <c r="BO79" s="82"/>
      <c r="BP79" s="84">
        <v>0</v>
      </c>
      <c r="BQ79" s="88">
        <v>0</v>
      </c>
      <c r="BR79" s="88">
        <v>0</v>
      </c>
      <c r="BS79" s="88">
        <v>0</v>
      </c>
      <c r="BT79" s="85">
        <v>0</v>
      </c>
      <c r="BU79" s="89">
        <v>0</v>
      </c>
      <c r="BV79" s="87">
        <f>+'All Plans Q1'!BV79+'All Plans Q2'!BV79</f>
        <v>0</v>
      </c>
      <c r="BW79" s="85">
        <f t="shared" si="221"/>
        <v>0</v>
      </c>
      <c r="BX79" s="85">
        <f>+'All Plans Q1'!BX79+'All Plans Q2'!BX79</f>
        <v>0</v>
      </c>
      <c r="BY79" s="85">
        <f t="shared" si="222"/>
        <v>0</v>
      </c>
      <c r="BZ79" s="85">
        <f t="shared" si="223"/>
        <v>0</v>
      </c>
      <c r="CA79" s="89">
        <f t="shared" si="224"/>
        <v>0</v>
      </c>
      <c r="CB79" s="178">
        <f t="shared" si="225"/>
        <v>0</v>
      </c>
      <c r="CC79" s="179">
        <f t="shared" si="226"/>
        <v>0</v>
      </c>
      <c r="CD79" s="180">
        <f t="shared" si="227"/>
        <v>0</v>
      </c>
      <c r="CE79" s="82"/>
      <c r="CF79" s="84">
        <v>0</v>
      </c>
      <c r="CG79" s="88">
        <v>0</v>
      </c>
      <c r="CH79" s="88">
        <v>0</v>
      </c>
      <c r="CI79" s="88">
        <v>0</v>
      </c>
      <c r="CJ79" s="85">
        <v>0</v>
      </c>
      <c r="CK79" s="89">
        <v>0</v>
      </c>
      <c r="CL79" s="87">
        <f>+'All Plans Q1'!CL79+'All Plans Q2'!CL79</f>
        <v>0</v>
      </c>
      <c r="CM79" s="85">
        <f t="shared" si="228"/>
        <v>0</v>
      </c>
      <c r="CN79" s="85">
        <f>+'All Plans Q1'!CN79+'All Plans Q2'!CN79</f>
        <v>0</v>
      </c>
      <c r="CO79" s="85">
        <f t="shared" si="229"/>
        <v>0</v>
      </c>
      <c r="CP79" s="85">
        <f t="shared" si="230"/>
        <v>0</v>
      </c>
      <c r="CQ79" s="89">
        <f t="shared" si="231"/>
        <v>0</v>
      </c>
      <c r="CR79" s="178">
        <f t="shared" si="232"/>
        <v>0</v>
      </c>
      <c r="CS79" s="179">
        <f t="shared" si="233"/>
        <v>0</v>
      </c>
      <c r="CT79" s="180">
        <f t="shared" si="234"/>
        <v>0</v>
      </c>
      <c r="CU79" s="82"/>
      <c r="CV79" s="87">
        <f t="shared" si="235"/>
        <v>2233836.9152803533</v>
      </c>
      <c r="CW79" s="88">
        <f t="shared" si="191"/>
        <v>1.7137130182502689</v>
      </c>
      <c r="CX79" s="88">
        <f t="shared" si="236"/>
        <v>295584.56679208484</v>
      </c>
      <c r="CY79" s="88">
        <f t="shared" si="237"/>
        <v>1.6308473941057173</v>
      </c>
      <c r="CZ79" s="85">
        <f t="shared" si="238"/>
        <v>2529421.4820724381</v>
      </c>
      <c r="DA79" s="89">
        <f t="shared" si="239"/>
        <v>1.703597488654637</v>
      </c>
      <c r="DB79" s="87">
        <f t="shared" si="240"/>
        <v>2715256.6396278972</v>
      </c>
      <c r="DC79" s="88">
        <f t="shared" si="241"/>
        <v>0.57376702772773958</v>
      </c>
      <c r="DD79" s="85">
        <f t="shared" si="242"/>
        <v>1393663.1969216843</v>
      </c>
      <c r="DE79" s="88">
        <f t="shared" si="243"/>
        <v>0.70455991618143632</v>
      </c>
      <c r="DF79" s="85">
        <f t="shared" si="244"/>
        <v>4108919.8365495815</v>
      </c>
      <c r="DG79" s="89">
        <f t="shared" si="245"/>
        <v>0.61232160499487465</v>
      </c>
      <c r="DH79" s="226"/>
      <c r="DI79" s="239" t="s">
        <v>142</v>
      </c>
      <c r="DJ79" s="87">
        <f t="shared" si="246"/>
        <v>2529421.4820724381</v>
      </c>
      <c r="DK79" s="85">
        <f t="shared" si="247"/>
        <v>4108919.8365495815</v>
      </c>
      <c r="DL79" s="86">
        <f t="shared" si="248"/>
        <v>6638341.3186220191</v>
      </c>
      <c r="DM79"/>
    </row>
    <row r="80" spans="1:119" s="101" customFormat="1" ht="15.6">
      <c r="A80" s="74">
        <v>65</v>
      </c>
      <c r="B80" s="74" t="s">
        <v>143</v>
      </c>
      <c r="C80" s="83"/>
      <c r="D80" s="84">
        <v>0</v>
      </c>
      <c r="E80" s="88">
        <v>0</v>
      </c>
      <c r="F80" s="88">
        <v>0</v>
      </c>
      <c r="G80" s="88">
        <v>0</v>
      </c>
      <c r="H80" s="85">
        <v>0</v>
      </c>
      <c r="I80" s="89">
        <v>0</v>
      </c>
      <c r="J80" s="87">
        <f>+'All Plans Q1'!J80+'All Plans Q2'!J80</f>
        <v>0</v>
      </c>
      <c r="K80" s="85">
        <f t="shared" si="193"/>
        <v>0</v>
      </c>
      <c r="L80" s="85">
        <f>+'All Plans Q1'!L80+'All Plans Q2'!L80</f>
        <v>0</v>
      </c>
      <c r="M80" s="85">
        <f t="shared" si="194"/>
        <v>0</v>
      </c>
      <c r="N80" s="85">
        <f t="shared" si="195"/>
        <v>0</v>
      </c>
      <c r="O80" s="89">
        <f t="shared" si="196"/>
        <v>0</v>
      </c>
      <c r="P80" s="178">
        <f t="shared" si="197"/>
        <v>0</v>
      </c>
      <c r="Q80" s="179">
        <f t="shared" si="198"/>
        <v>0</v>
      </c>
      <c r="R80" s="180">
        <f t="shared" si="199"/>
        <v>0</v>
      </c>
      <c r="S80" s="80"/>
      <c r="T80" s="84">
        <v>1970454.2620238238</v>
      </c>
      <c r="U80" s="88">
        <v>5.3442859483753153</v>
      </c>
      <c r="V80" s="85">
        <v>386021.38589271181</v>
      </c>
      <c r="W80" s="88">
        <v>7.6913543982289312</v>
      </c>
      <c r="X80" s="85">
        <v>2356475.6479165358</v>
      </c>
      <c r="Y80" s="89">
        <v>5.625496901150024</v>
      </c>
      <c r="Z80" s="87">
        <f>+'All Plans Q1'!Z80+'All Plans Q2'!Z80</f>
        <v>3038453.440052249</v>
      </c>
      <c r="AA80" s="88">
        <f t="shared" si="200"/>
        <v>1.8542147126592901</v>
      </c>
      <c r="AB80" s="85">
        <f>+'All Plans Q1'!AB80+'All Plans Q2'!AB80</f>
        <v>1059737.0455877874</v>
      </c>
      <c r="AC80" s="88">
        <f t="shared" si="201"/>
        <v>2.1619036114539703</v>
      </c>
      <c r="AD80" s="85">
        <f t="shared" si="202"/>
        <v>4098190.4856400364</v>
      </c>
      <c r="AE80" s="89">
        <f t="shared" si="203"/>
        <v>1.9250625032071311</v>
      </c>
      <c r="AF80" s="178">
        <f t="shared" si="204"/>
        <v>5008907.7020760728</v>
      </c>
      <c r="AG80" s="179">
        <f t="shared" si="205"/>
        <v>1445758.4314804992</v>
      </c>
      <c r="AH80" s="180">
        <f t="shared" si="206"/>
        <v>6454666.1335565718</v>
      </c>
      <c r="AI80" s="82"/>
      <c r="AJ80" s="84">
        <v>0</v>
      </c>
      <c r="AK80" s="88">
        <v>0</v>
      </c>
      <c r="AL80" s="85">
        <v>0</v>
      </c>
      <c r="AM80" s="88">
        <v>0</v>
      </c>
      <c r="AN80" s="85">
        <v>0</v>
      </c>
      <c r="AO80" s="89">
        <v>0</v>
      </c>
      <c r="AP80" s="87">
        <f>+'All Plans Q1'!AP80+'All Plans Q2'!AP80</f>
        <v>0</v>
      </c>
      <c r="AQ80" s="85">
        <f t="shared" si="207"/>
        <v>0</v>
      </c>
      <c r="AR80" s="85">
        <f>+'All Plans Q1'!AR80+'All Plans Q2'!AR80</f>
        <v>0</v>
      </c>
      <c r="AS80" s="85">
        <f t="shared" si="208"/>
        <v>0</v>
      </c>
      <c r="AT80" s="85">
        <f t="shared" si="209"/>
        <v>0</v>
      </c>
      <c r="AU80" s="89">
        <f t="shared" si="210"/>
        <v>0</v>
      </c>
      <c r="AV80" s="178">
        <f t="shared" si="211"/>
        <v>0</v>
      </c>
      <c r="AW80" s="179">
        <f t="shared" si="212"/>
        <v>0</v>
      </c>
      <c r="AX80" s="180">
        <f t="shared" si="213"/>
        <v>0</v>
      </c>
      <c r="AY80" s="82"/>
      <c r="AZ80" s="84">
        <v>923708.07588844874</v>
      </c>
      <c r="BA80" s="88">
        <v>4.2715614433952478</v>
      </c>
      <c r="BB80" s="88">
        <v>121207.31438520465</v>
      </c>
      <c r="BC80" s="88">
        <v>3.9694551951925545</v>
      </c>
      <c r="BD80" s="85">
        <v>1044915.3902736534</v>
      </c>
      <c r="BE80" s="89">
        <v>4.2341808740286062</v>
      </c>
      <c r="BF80" s="87">
        <f>+'All Plans Q1'!BF80+'All Plans Q2'!BF80</f>
        <v>-94259.567693362536</v>
      </c>
      <c r="BG80" s="85">
        <f t="shared" si="214"/>
        <v>-9.2728800652196089E-2</v>
      </c>
      <c r="BH80" s="85">
        <f>+'All Plans Q1'!BH80+'All Plans Q2'!BH80</f>
        <v>-63219.766452887445</v>
      </c>
      <c r="BI80" s="85">
        <f t="shared" si="215"/>
        <v>-0.16894556002610206</v>
      </c>
      <c r="BJ80" s="85">
        <f t="shared" si="216"/>
        <v>-157479.33414624998</v>
      </c>
      <c r="BK80" s="89">
        <f t="shared" si="217"/>
        <v>-0.11323664469677358</v>
      </c>
      <c r="BL80" s="178">
        <f t="shared" si="218"/>
        <v>829448.50819508615</v>
      </c>
      <c r="BM80" s="179">
        <f t="shared" si="219"/>
        <v>57987.547932317204</v>
      </c>
      <c r="BN80" s="180">
        <f t="shared" si="220"/>
        <v>887436.0561274034</v>
      </c>
      <c r="BO80" s="82"/>
      <c r="BP80" s="84">
        <v>461105.76999999996</v>
      </c>
      <c r="BQ80" s="88">
        <v>3.0767049442850469</v>
      </c>
      <c r="BR80" s="88">
        <v>27375.829999999994</v>
      </c>
      <c r="BS80" s="88">
        <v>1.423008108951034</v>
      </c>
      <c r="BT80" s="85">
        <v>488481.6</v>
      </c>
      <c r="BU80" s="89">
        <v>2.8885777136504482</v>
      </c>
      <c r="BV80" s="87">
        <f>+'All Plans Q1'!BV80+'All Plans Q2'!BV80</f>
        <v>1806986.3999999994</v>
      </c>
      <c r="BW80" s="85">
        <f t="shared" si="221"/>
        <v>4.0929085917751609</v>
      </c>
      <c r="BX80" s="85">
        <f>+'All Plans Q1'!BX80+'All Plans Q2'!BX80</f>
        <v>36410.710000000043</v>
      </c>
      <c r="BY80" s="85">
        <f t="shared" si="222"/>
        <v>0.16363775684469792</v>
      </c>
      <c r="BZ80" s="85">
        <f t="shared" si="223"/>
        <v>1843397.1099999994</v>
      </c>
      <c r="CA80" s="89">
        <f t="shared" si="224"/>
        <v>2.7762004668674689</v>
      </c>
      <c r="CB80" s="178">
        <f t="shared" si="225"/>
        <v>2268092.1699999995</v>
      </c>
      <c r="CC80" s="179">
        <f t="shared" si="226"/>
        <v>63786.540000000037</v>
      </c>
      <c r="CD80" s="180">
        <f t="shared" si="227"/>
        <v>2331878.7099999995</v>
      </c>
      <c r="CE80" s="82"/>
      <c r="CF80" s="84">
        <v>0</v>
      </c>
      <c r="CG80" s="88">
        <v>0</v>
      </c>
      <c r="CH80" s="88">
        <v>0</v>
      </c>
      <c r="CI80" s="88">
        <v>0</v>
      </c>
      <c r="CJ80" s="85">
        <v>0</v>
      </c>
      <c r="CK80" s="89">
        <v>0</v>
      </c>
      <c r="CL80" s="87">
        <f>+'All Plans Q1'!CL80+'All Plans Q2'!CL80</f>
        <v>0</v>
      </c>
      <c r="CM80" s="85">
        <f t="shared" si="228"/>
        <v>0</v>
      </c>
      <c r="CN80" s="85">
        <f>+'All Plans Q1'!CN80+'All Plans Q2'!CN80</f>
        <v>0</v>
      </c>
      <c r="CO80" s="85">
        <f t="shared" si="229"/>
        <v>0</v>
      </c>
      <c r="CP80" s="85">
        <f t="shared" si="230"/>
        <v>0</v>
      </c>
      <c r="CQ80" s="89">
        <f t="shared" si="231"/>
        <v>0</v>
      </c>
      <c r="CR80" s="178">
        <f t="shared" si="232"/>
        <v>0</v>
      </c>
      <c r="CS80" s="179">
        <f t="shared" si="233"/>
        <v>0</v>
      </c>
      <c r="CT80" s="180">
        <f t="shared" si="234"/>
        <v>0</v>
      </c>
      <c r="CU80" s="82"/>
      <c r="CV80" s="87">
        <f t="shared" si="235"/>
        <v>3355268.1079122727</v>
      </c>
      <c r="CW80" s="88">
        <f t="shared" si="191"/>
        <v>2.5740315225865857</v>
      </c>
      <c r="CX80" s="88">
        <f t="shared" si="236"/>
        <v>534604.53027791646</v>
      </c>
      <c r="CY80" s="88">
        <f t="shared" si="237"/>
        <v>2.9496073307985635</v>
      </c>
      <c r="CZ80" s="85">
        <f t="shared" si="238"/>
        <v>3889872.6381901894</v>
      </c>
      <c r="DA80" s="89">
        <f t="shared" si="239"/>
        <v>2.6198786183225016</v>
      </c>
      <c r="DB80" s="87">
        <f t="shared" si="240"/>
        <v>4751180.272358886</v>
      </c>
      <c r="DC80" s="88">
        <f t="shared" si="241"/>
        <v>1.0039826597914572</v>
      </c>
      <c r="DD80" s="85">
        <f t="shared" si="242"/>
        <v>1032927.9891349</v>
      </c>
      <c r="DE80" s="88">
        <f t="shared" si="243"/>
        <v>0.52219191771284224</v>
      </c>
      <c r="DF80" s="85">
        <f t="shared" si="244"/>
        <v>5784108.2614937862</v>
      </c>
      <c r="DG80" s="89">
        <f t="shared" si="245"/>
        <v>0.86196241227137693</v>
      </c>
      <c r="DH80" s="226"/>
      <c r="DI80" s="239" t="s">
        <v>143</v>
      </c>
      <c r="DJ80" s="87">
        <f t="shared" si="246"/>
        <v>3889872.6381901894</v>
      </c>
      <c r="DK80" s="85">
        <f t="shared" si="247"/>
        <v>5784108.2614937862</v>
      </c>
      <c r="DL80" s="86">
        <f t="shared" si="248"/>
        <v>9673980.8996839747</v>
      </c>
      <c r="DM80"/>
    </row>
    <row r="81" spans="1:119" s="101" customFormat="1" ht="15.6">
      <c r="A81" s="74">
        <v>66</v>
      </c>
      <c r="B81" s="74" t="s">
        <v>144</v>
      </c>
      <c r="C81" s="83"/>
      <c r="D81" s="84">
        <v>0</v>
      </c>
      <c r="E81" s="88">
        <v>0</v>
      </c>
      <c r="F81" s="88">
        <v>0</v>
      </c>
      <c r="G81" s="88">
        <v>0</v>
      </c>
      <c r="H81" s="85">
        <v>0</v>
      </c>
      <c r="I81" s="89">
        <v>0</v>
      </c>
      <c r="J81" s="87">
        <f>+'All Plans Q1'!J81+'All Plans Q2'!J81</f>
        <v>0</v>
      </c>
      <c r="K81" s="85">
        <f t="shared" si="193"/>
        <v>0</v>
      </c>
      <c r="L81" s="85">
        <f>+'All Plans Q1'!L81+'All Plans Q2'!L81</f>
        <v>0</v>
      </c>
      <c r="M81" s="85">
        <f t="shared" si="194"/>
        <v>0</v>
      </c>
      <c r="N81" s="85">
        <f t="shared" si="195"/>
        <v>0</v>
      </c>
      <c r="O81" s="89">
        <f t="shared" si="196"/>
        <v>0</v>
      </c>
      <c r="P81" s="178">
        <f t="shared" si="197"/>
        <v>0</v>
      </c>
      <c r="Q81" s="179">
        <f t="shared" si="198"/>
        <v>0</v>
      </c>
      <c r="R81" s="180">
        <f t="shared" si="199"/>
        <v>0</v>
      </c>
      <c r="S81" s="80"/>
      <c r="T81" s="84">
        <v>2447856.9296685779</v>
      </c>
      <c r="U81" s="88">
        <v>6.6391022846805638</v>
      </c>
      <c r="V81" s="85">
        <v>322057.79820057022</v>
      </c>
      <c r="W81" s="88">
        <v>6.4169000817025683</v>
      </c>
      <c r="X81" s="85">
        <v>2769914.7278691479</v>
      </c>
      <c r="Y81" s="89">
        <v>6.6124794168166208</v>
      </c>
      <c r="Z81" s="87">
        <f>+'All Plans Q1'!Z81+'All Plans Q2'!Z81</f>
        <v>7934016.0370526118</v>
      </c>
      <c r="AA81" s="88">
        <f t="shared" si="200"/>
        <v>4.8417293720731598</v>
      </c>
      <c r="AB81" s="85">
        <f>+'All Plans Q1'!AB81+'All Plans Q2'!AB81</f>
        <v>2315149.7096976833</v>
      </c>
      <c r="AC81" s="88">
        <f t="shared" si="201"/>
        <v>4.7229928776113672</v>
      </c>
      <c r="AD81" s="85">
        <f t="shared" si="202"/>
        <v>10249165.746750295</v>
      </c>
      <c r="AE81" s="89">
        <f t="shared" si="203"/>
        <v>4.8143893597328784</v>
      </c>
      <c r="AF81" s="178">
        <f t="shared" si="204"/>
        <v>10381872.96672119</v>
      </c>
      <c r="AG81" s="179">
        <f t="shared" si="205"/>
        <v>2637207.5078982534</v>
      </c>
      <c r="AH81" s="180">
        <f t="shared" si="206"/>
        <v>13019080.474619444</v>
      </c>
      <c r="AI81" s="82"/>
      <c r="AJ81" s="84">
        <v>0</v>
      </c>
      <c r="AK81" s="88">
        <v>0</v>
      </c>
      <c r="AL81" s="85">
        <v>0</v>
      </c>
      <c r="AM81" s="88">
        <v>0</v>
      </c>
      <c r="AN81" s="85">
        <v>0</v>
      </c>
      <c r="AO81" s="89">
        <v>0</v>
      </c>
      <c r="AP81" s="87">
        <f>+'All Plans Q1'!AP81+'All Plans Q2'!AP81</f>
        <v>0</v>
      </c>
      <c r="AQ81" s="85">
        <f t="shared" si="207"/>
        <v>0</v>
      </c>
      <c r="AR81" s="85">
        <f>+'All Plans Q1'!AR81+'All Plans Q2'!AR81</f>
        <v>0</v>
      </c>
      <c r="AS81" s="85">
        <f t="shared" si="208"/>
        <v>0</v>
      </c>
      <c r="AT81" s="85">
        <f t="shared" si="209"/>
        <v>0</v>
      </c>
      <c r="AU81" s="89">
        <f t="shared" si="210"/>
        <v>0</v>
      </c>
      <c r="AV81" s="178">
        <f t="shared" si="211"/>
        <v>0</v>
      </c>
      <c r="AW81" s="179">
        <f t="shared" si="212"/>
        <v>0</v>
      </c>
      <c r="AX81" s="180">
        <f t="shared" si="213"/>
        <v>0</v>
      </c>
      <c r="AY81" s="82"/>
      <c r="AZ81" s="84">
        <v>417846.49041340599</v>
      </c>
      <c r="BA81" s="88">
        <v>1.932273847439518</v>
      </c>
      <c r="BB81" s="88">
        <v>54829.065859989671</v>
      </c>
      <c r="BC81" s="88">
        <v>1.7956137501224716</v>
      </c>
      <c r="BD81" s="85">
        <v>472675.55627339566</v>
      </c>
      <c r="BE81" s="89">
        <v>1.9153644578528966</v>
      </c>
      <c r="BF81" s="87">
        <f>+'All Plans Q1'!BF81+'All Plans Q2'!BF81</f>
        <v>1918843.7059022938</v>
      </c>
      <c r="BG81" s="85">
        <f t="shared" si="214"/>
        <v>1.8876818538587929</v>
      </c>
      <c r="BH81" s="85">
        <f>+'All Plans Q1'!BH81+'All Plans Q2'!BH81</f>
        <v>1286965.9167265443</v>
      </c>
      <c r="BI81" s="85">
        <f t="shared" si="215"/>
        <v>3.4392277880036564</v>
      </c>
      <c r="BJ81" s="85">
        <f t="shared" si="216"/>
        <v>3205809.6226288378</v>
      </c>
      <c r="BK81" s="89">
        <f t="shared" si="217"/>
        <v>2.3051604019736955</v>
      </c>
      <c r="BL81" s="178">
        <f t="shared" si="218"/>
        <v>2336690.1963156997</v>
      </c>
      <c r="BM81" s="179">
        <f t="shared" si="219"/>
        <v>1341794.982586534</v>
      </c>
      <c r="BN81" s="180">
        <f t="shared" si="220"/>
        <v>3678485.178902234</v>
      </c>
      <c r="BO81" s="82"/>
      <c r="BP81" s="84">
        <v>0</v>
      </c>
      <c r="BQ81" s="88">
        <v>0</v>
      </c>
      <c r="BR81" s="88">
        <v>0</v>
      </c>
      <c r="BS81" s="88">
        <v>0</v>
      </c>
      <c r="BT81" s="85">
        <v>0</v>
      </c>
      <c r="BU81" s="89">
        <v>0</v>
      </c>
      <c r="BV81" s="87">
        <f>+'All Plans Q1'!BV81+'All Plans Q2'!BV81</f>
        <v>0</v>
      </c>
      <c r="BW81" s="85">
        <f t="shared" si="221"/>
        <v>0</v>
      </c>
      <c r="BX81" s="85">
        <f>+'All Plans Q1'!BX81+'All Plans Q2'!BX81</f>
        <v>0</v>
      </c>
      <c r="BY81" s="85">
        <f t="shared" si="222"/>
        <v>0</v>
      </c>
      <c r="BZ81" s="85">
        <f t="shared" si="223"/>
        <v>0</v>
      </c>
      <c r="CA81" s="89">
        <f t="shared" si="224"/>
        <v>0</v>
      </c>
      <c r="CB81" s="178">
        <f t="shared" si="225"/>
        <v>0</v>
      </c>
      <c r="CC81" s="179">
        <f t="shared" si="226"/>
        <v>0</v>
      </c>
      <c r="CD81" s="180">
        <f t="shared" si="227"/>
        <v>0</v>
      </c>
      <c r="CE81" s="82"/>
      <c r="CF81" s="84">
        <v>0</v>
      </c>
      <c r="CG81" s="88">
        <v>0</v>
      </c>
      <c r="CH81" s="88">
        <v>0</v>
      </c>
      <c r="CI81" s="88">
        <v>0</v>
      </c>
      <c r="CJ81" s="85">
        <v>0</v>
      </c>
      <c r="CK81" s="89">
        <v>0</v>
      </c>
      <c r="CL81" s="87">
        <f>+'All Plans Q1'!CL81+'All Plans Q2'!CL81</f>
        <v>0</v>
      </c>
      <c r="CM81" s="85">
        <f t="shared" si="228"/>
        <v>0</v>
      </c>
      <c r="CN81" s="85">
        <f>+'All Plans Q1'!CN81+'All Plans Q2'!CN81</f>
        <v>0</v>
      </c>
      <c r="CO81" s="85">
        <f t="shared" si="229"/>
        <v>0</v>
      </c>
      <c r="CP81" s="85">
        <f t="shared" si="230"/>
        <v>0</v>
      </c>
      <c r="CQ81" s="89">
        <f t="shared" si="231"/>
        <v>0</v>
      </c>
      <c r="CR81" s="178">
        <f t="shared" si="232"/>
        <v>0</v>
      </c>
      <c r="CS81" s="179">
        <f t="shared" si="233"/>
        <v>0</v>
      </c>
      <c r="CT81" s="180">
        <f t="shared" si="234"/>
        <v>0</v>
      </c>
      <c r="CU81" s="82"/>
      <c r="CV81" s="87">
        <f t="shared" si="235"/>
        <v>2865703.4200819838</v>
      </c>
      <c r="CW81" s="88">
        <f t="shared" si="191"/>
        <v>2.1984564870629644</v>
      </c>
      <c r="CX81" s="88">
        <f t="shared" si="236"/>
        <v>376886.86406055989</v>
      </c>
      <c r="CY81" s="88">
        <f t="shared" si="237"/>
        <v>2.0794216923990594</v>
      </c>
      <c r="CZ81" s="85">
        <f t="shared" si="238"/>
        <v>3242590.2841425436</v>
      </c>
      <c r="DA81" s="89">
        <f t="shared" si="239"/>
        <v>2.1839257331977397</v>
      </c>
      <c r="DB81" s="87">
        <f t="shared" si="240"/>
        <v>9852859.7429549061</v>
      </c>
      <c r="DC81" s="88">
        <f t="shared" si="241"/>
        <v>2.0820300986754114</v>
      </c>
      <c r="DD81" s="85">
        <f t="shared" si="242"/>
        <v>3602115.6264242278</v>
      </c>
      <c r="DE81" s="88">
        <f t="shared" si="243"/>
        <v>1.8210327211301909</v>
      </c>
      <c r="DF81" s="85">
        <f t="shared" si="244"/>
        <v>13454975.369379133</v>
      </c>
      <c r="DG81" s="89">
        <f t="shared" si="245"/>
        <v>2.0050943900290719</v>
      </c>
      <c r="DH81" s="226"/>
      <c r="DI81" s="239" t="s">
        <v>144</v>
      </c>
      <c r="DJ81" s="87">
        <f t="shared" si="246"/>
        <v>3242590.2841425436</v>
      </c>
      <c r="DK81" s="85">
        <f t="shared" si="247"/>
        <v>13454975.369379133</v>
      </c>
      <c r="DL81" s="86">
        <f t="shared" si="248"/>
        <v>16697565.653521676</v>
      </c>
      <c r="DM81"/>
    </row>
    <row r="82" spans="1:119" s="101" customFormat="1" ht="15.6">
      <c r="A82" s="74">
        <v>67</v>
      </c>
      <c r="B82" s="74" t="s">
        <v>145</v>
      </c>
      <c r="C82" s="83"/>
      <c r="D82" s="84">
        <v>0</v>
      </c>
      <c r="E82" s="88">
        <v>0</v>
      </c>
      <c r="F82" s="88">
        <v>0</v>
      </c>
      <c r="G82" s="88">
        <v>0</v>
      </c>
      <c r="H82" s="85">
        <v>0</v>
      </c>
      <c r="I82" s="89">
        <v>0</v>
      </c>
      <c r="J82" s="87">
        <f>+'All Plans Q1'!J82+'All Plans Q2'!J82</f>
        <v>0</v>
      </c>
      <c r="K82" s="85">
        <f t="shared" si="193"/>
        <v>0</v>
      </c>
      <c r="L82" s="85">
        <f>+'All Plans Q1'!L82+'All Plans Q2'!L82</f>
        <v>0</v>
      </c>
      <c r="M82" s="85">
        <f t="shared" si="194"/>
        <v>0</v>
      </c>
      <c r="N82" s="85">
        <f t="shared" si="195"/>
        <v>0</v>
      </c>
      <c r="O82" s="89">
        <f t="shared" si="196"/>
        <v>0</v>
      </c>
      <c r="P82" s="178">
        <f t="shared" si="197"/>
        <v>0</v>
      </c>
      <c r="Q82" s="179">
        <f t="shared" si="198"/>
        <v>0</v>
      </c>
      <c r="R82" s="180">
        <f t="shared" si="199"/>
        <v>0</v>
      </c>
      <c r="S82" s="80"/>
      <c r="T82" s="84">
        <v>0</v>
      </c>
      <c r="U82" s="88">
        <v>0</v>
      </c>
      <c r="V82" s="85">
        <v>0</v>
      </c>
      <c r="W82" s="88">
        <v>0</v>
      </c>
      <c r="X82" s="85">
        <v>0</v>
      </c>
      <c r="Y82" s="89">
        <v>0</v>
      </c>
      <c r="Z82" s="87">
        <f>+'All Plans Q1'!Z82+'All Plans Q2'!Z82</f>
        <v>0</v>
      </c>
      <c r="AA82" s="88">
        <f t="shared" si="200"/>
        <v>0</v>
      </c>
      <c r="AB82" s="85">
        <f>+'All Plans Q1'!AB82+'All Plans Q2'!AB82</f>
        <v>0</v>
      </c>
      <c r="AC82" s="88">
        <f t="shared" si="201"/>
        <v>0</v>
      </c>
      <c r="AD82" s="85">
        <f t="shared" si="202"/>
        <v>0</v>
      </c>
      <c r="AE82" s="89">
        <f t="shared" si="203"/>
        <v>0</v>
      </c>
      <c r="AF82" s="178">
        <f t="shared" si="204"/>
        <v>0</v>
      </c>
      <c r="AG82" s="179">
        <f t="shared" si="205"/>
        <v>0</v>
      </c>
      <c r="AH82" s="180">
        <f t="shared" si="206"/>
        <v>0</v>
      </c>
      <c r="AI82" s="82"/>
      <c r="AJ82" s="84">
        <v>0</v>
      </c>
      <c r="AK82" s="88">
        <v>0</v>
      </c>
      <c r="AL82" s="85">
        <v>0</v>
      </c>
      <c r="AM82" s="88">
        <v>0</v>
      </c>
      <c r="AN82" s="85">
        <v>0</v>
      </c>
      <c r="AO82" s="89">
        <v>0</v>
      </c>
      <c r="AP82" s="87">
        <f>+'All Plans Q1'!AP82+'All Plans Q2'!AP82</f>
        <v>0</v>
      </c>
      <c r="AQ82" s="85">
        <f t="shared" si="207"/>
        <v>0</v>
      </c>
      <c r="AR82" s="85">
        <f>+'All Plans Q1'!AR82+'All Plans Q2'!AR82</f>
        <v>0</v>
      </c>
      <c r="AS82" s="85">
        <f t="shared" si="208"/>
        <v>0</v>
      </c>
      <c r="AT82" s="85">
        <f t="shared" si="209"/>
        <v>0</v>
      </c>
      <c r="AU82" s="89">
        <f t="shared" si="210"/>
        <v>0</v>
      </c>
      <c r="AV82" s="178">
        <f t="shared" si="211"/>
        <v>0</v>
      </c>
      <c r="AW82" s="179">
        <f t="shared" si="212"/>
        <v>0</v>
      </c>
      <c r="AX82" s="180">
        <f t="shared" si="213"/>
        <v>0</v>
      </c>
      <c r="AY82" s="82"/>
      <c r="AZ82" s="84">
        <v>0</v>
      </c>
      <c r="BA82" s="88">
        <v>0</v>
      </c>
      <c r="BB82" s="88">
        <v>0</v>
      </c>
      <c r="BC82" s="88">
        <v>0</v>
      </c>
      <c r="BD82" s="85">
        <v>0</v>
      </c>
      <c r="BE82" s="89">
        <v>0</v>
      </c>
      <c r="BF82" s="87">
        <f>+'All Plans Q1'!BF82+'All Plans Q2'!BF82</f>
        <v>0</v>
      </c>
      <c r="BG82" s="85">
        <f t="shared" si="214"/>
        <v>0</v>
      </c>
      <c r="BH82" s="85">
        <f>+'All Plans Q1'!BH82+'All Plans Q2'!BH82</f>
        <v>0</v>
      </c>
      <c r="BI82" s="85">
        <f t="shared" si="215"/>
        <v>0</v>
      </c>
      <c r="BJ82" s="85">
        <f t="shared" si="216"/>
        <v>0</v>
      </c>
      <c r="BK82" s="89">
        <f t="shared" si="217"/>
        <v>0</v>
      </c>
      <c r="BL82" s="178">
        <f t="shared" si="218"/>
        <v>0</v>
      </c>
      <c r="BM82" s="179">
        <f t="shared" si="219"/>
        <v>0</v>
      </c>
      <c r="BN82" s="180">
        <f t="shared" si="220"/>
        <v>0</v>
      </c>
      <c r="BO82" s="82"/>
      <c r="BP82" s="84">
        <v>124411.55</v>
      </c>
      <c r="BQ82" s="88">
        <v>0.83012977914192299</v>
      </c>
      <c r="BR82" s="88">
        <v>18972.949999999997</v>
      </c>
      <c r="BS82" s="88">
        <v>0.98622258030980336</v>
      </c>
      <c r="BT82" s="85">
        <v>143384.5</v>
      </c>
      <c r="BU82" s="89">
        <v>0.84788714904084961</v>
      </c>
      <c r="BV82" s="87">
        <f>+'All Plans Q1'!BV82+'All Plans Q2'!BV82</f>
        <v>131917.72999999998</v>
      </c>
      <c r="BW82" s="85">
        <f t="shared" si="221"/>
        <v>0.2987998197022822</v>
      </c>
      <c r="BX82" s="85">
        <f>+'All Plans Q1'!BX82+'All Plans Q2'!BX82</f>
        <v>0</v>
      </c>
      <c r="BY82" s="85">
        <f t="shared" si="222"/>
        <v>0</v>
      </c>
      <c r="BZ82" s="85">
        <f t="shared" si="223"/>
        <v>131917.72999999998</v>
      </c>
      <c r="CA82" s="89">
        <f t="shared" si="224"/>
        <v>0.19867128012048191</v>
      </c>
      <c r="CB82" s="178">
        <f t="shared" si="225"/>
        <v>256329.27999999997</v>
      </c>
      <c r="CC82" s="179">
        <f t="shared" si="226"/>
        <v>18972.949999999997</v>
      </c>
      <c r="CD82" s="180">
        <f t="shared" si="227"/>
        <v>275302.23</v>
      </c>
      <c r="CE82" s="82"/>
      <c r="CF82" s="84">
        <v>0</v>
      </c>
      <c r="CG82" s="88">
        <v>0</v>
      </c>
      <c r="CH82" s="88">
        <v>0</v>
      </c>
      <c r="CI82" s="88">
        <v>0</v>
      </c>
      <c r="CJ82" s="85">
        <v>0</v>
      </c>
      <c r="CK82" s="89">
        <v>0</v>
      </c>
      <c r="CL82" s="87">
        <f>+'All Plans Q1'!CL82+'All Plans Q2'!CL82</f>
        <v>0</v>
      </c>
      <c r="CM82" s="85">
        <f t="shared" si="228"/>
        <v>0</v>
      </c>
      <c r="CN82" s="85">
        <f>+'All Plans Q1'!CN82+'All Plans Q2'!CN82</f>
        <v>0</v>
      </c>
      <c r="CO82" s="85">
        <f t="shared" si="229"/>
        <v>0</v>
      </c>
      <c r="CP82" s="85">
        <f t="shared" si="230"/>
        <v>0</v>
      </c>
      <c r="CQ82" s="89">
        <f t="shared" si="231"/>
        <v>0</v>
      </c>
      <c r="CR82" s="178">
        <f t="shared" si="232"/>
        <v>0</v>
      </c>
      <c r="CS82" s="179">
        <f t="shared" si="233"/>
        <v>0</v>
      </c>
      <c r="CT82" s="180">
        <f t="shared" si="234"/>
        <v>0</v>
      </c>
      <c r="CU82" s="82"/>
      <c r="CV82" s="87">
        <f t="shared" si="235"/>
        <v>124411.55</v>
      </c>
      <c r="CW82" s="88">
        <f t="shared" si="191"/>
        <v>9.544371453317857E-2</v>
      </c>
      <c r="CX82" s="88">
        <f t="shared" si="236"/>
        <v>18972.949999999997</v>
      </c>
      <c r="CY82" s="88">
        <f t="shared" si="237"/>
        <v>0.10468065502135218</v>
      </c>
      <c r="CZ82" s="85">
        <f t="shared" si="238"/>
        <v>143384.5</v>
      </c>
      <c r="DA82" s="89">
        <f t="shared" si="239"/>
        <v>9.6571281553228042E-2</v>
      </c>
      <c r="DB82" s="87">
        <f t="shared" si="240"/>
        <v>131917.72999999998</v>
      </c>
      <c r="DC82" s="88">
        <f t="shared" si="241"/>
        <v>2.7875834181575975E-2</v>
      </c>
      <c r="DD82" s="85">
        <f t="shared" si="242"/>
        <v>0</v>
      </c>
      <c r="DE82" s="88">
        <f t="shared" si="243"/>
        <v>0</v>
      </c>
      <c r="DF82" s="85">
        <f t="shared" si="244"/>
        <v>131917.72999999998</v>
      </c>
      <c r="DG82" s="89">
        <f t="shared" si="245"/>
        <v>1.9658713086189411E-2</v>
      </c>
      <c r="DH82" s="226"/>
      <c r="DI82" s="239" t="s">
        <v>145</v>
      </c>
      <c r="DJ82" s="87">
        <f t="shared" si="246"/>
        <v>143384.5</v>
      </c>
      <c r="DK82" s="85">
        <f t="shared" si="247"/>
        <v>131917.72999999998</v>
      </c>
      <c r="DL82" s="86">
        <f t="shared" si="248"/>
        <v>275302.23</v>
      </c>
      <c r="DM82"/>
    </row>
    <row r="83" spans="1:119" s="101" customFormat="1" ht="15.6">
      <c r="A83" s="74">
        <v>68</v>
      </c>
      <c r="B83" s="74" t="s">
        <v>146</v>
      </c>
      <c r="C83" s="83"/>
      <c r="D83" s="84">
        <v>5396481.8520057872</v>
      </c>
      <c r="E83" s="88">
        <v>27.480633138836033</v>
      </c>
      <c r="F83" s="88">
        <v>0</v>
      </c>
      <c r="G83" s="88">
        <v>0</v>
      </c>
      <c r="H83" s="85">
        <v>5396481.8520057872</v>
      </c>
      <c r="I83" s="89">
        <v>24.055889966191863</v>
      </c>
      <c r="J83" s="87">
        <f>+'All Plans Q1'!J83+'All Plans Q2'!J83</f>
        <v>1991348.8964123959</v>
      </c>
      <c r="K83" s="85">
        <f t="shared" si="193"/>
        <v>4.1563934761949799</v>
      </c>
      <c r="L83" s="85">
        <f>+'All Plans Q1'!L83+'All Plans Q2'!L83</f>
        <v>1851151.7391071692</v>
      </c>
      <c r="M83" s="85">
        <f t="shared" si="194"/>
        <v>4.8579264550466572</v>
      </c>
      <c r="N83" s="85">
        <f t="shared" si="195"/>
        <v>3842500.6355195651</v>
      </c>
      <c r="O83" s="89">
        <f t="shared" si="196"/>
        <v>4.467177308858397</v>
      </c>
      <c r="P83" s="178">
        <f t="shared" si="197"/>
        <v>7387830.7484181831</v>
      </c>
      <c r="Q83" s="179">
        <f t="shared" si="198"/>
        <v>1851151.7391071692</v>
      </c>
      <c r="R83" s="180">
        <f t="shared" si="199"/>
        <v>9238982.4875253513</v>
      </c>
      <c r="S83" s="80"/>
      <c r="T83" s="84">
        <v>151.60940000000002</v>
      </c>
      <c r="U83" s="88">
        <v>4.1119654572921845E-4</v>
      </c>
      <c r="V83" s="85">
        <v>18.652439999999999</v>
      </c>
      <c r="W83" s="88">
        <v>3.7164398573392575E-4</v>
      </c>
      <c r="X83" s="85">
        <v>170.26184000000001</v>
      </c>
      <c r="Y83" s="89">
        <v>4.0645760721140533E-4</v>
      </c>
      <c r="Z83" s="87">
        <f>+'All Plans Q1'!Z83+'All Plans Q2'!Z83</f>
        <v>661.11913000000004</v>
      </c>
      <c r="AA83" s="88">
        <f t="shared" si="200"/>
        <v>4.0344762289509697E-4</v>
      </c>
      <c r="AB83" s="85">
        <f>+'All Plans Q1'!AB83+'All Plans Q2'!AB83</f>
        <v>188.93988000000002</v>
      </c>
      <c r="AC83" s="88">
        <f t="shared" si="201"/>
        <v>3.8544449363202212E-4</v>
      </c>
      <c r="AD83" s="85">
        <f t="shared" si="202"/>
        <v>850.05901000000006</v>
      </c>
      <c r="AE83" s="89">
        <f t="shared" si="203"/>
        <v>3.993022606924548E-4</v>
      </c>
      <c r="AF83" s="178">
        <f t="shared" si="204"/>
        <v>812.72853000000009</v>
      </c>
      <c r="AG83" s="179">
        <f t="shared" si="205"/>
        <v>207.59232000000003</v>
      </c>
      <c r="AH83" s="180">
        <f t="shared" si="206"/>
        <v>1020.3208500000001</v>
      </c>
      <c r="AI83" s="82"/>
      <c r="AJ83" s="84">
        <v>1265976.2557220832</v>
      </c>
      <c r="AK83" s="88">
        <v>10.336862758198471</v>
      </c>
      <c r="AL83" s="85">
        <v>214478.74916044014</v>
      </c>
      <c r="AM83" s="88">
        <v>11.564690454029988</v>
      </c>
      <c r="AN83" s="85">
        <v>1480455.0048825233</v>
      </c>
      <c r="AO83" s="89">
        <v>10.498340671988847</v>
      </c>
      <c r="AP83" s="87">
        <f>+'All Plans Q1'!AP83+'All Plans Q2'!AP83</f>
        <v>142113.35389763978</v>
      </c>
      <c r="AQ83" s="85">
        <f t="shared" si="207"/>
        <v>0.64441148630420886</v>
      </c>
      <c r="AR83" s="85">
        <f>+'All Plans Q1'!AR83+'All Plans Q2'!AR83</f>
        <v>215239.31635472307</v>
      </c>
      <c r="AS83" s="85">
        <f t="shared" si="208"/>
        <v>1.1017347943056195</v>
      </c>
      <c r="AT83" s="85">
        <f t="shared" si="209"/>
        <v>357352.67025236285</v>
      </c>
      <c r="AU83" s="89">
        <f t="shared" si="210"/>
        <v>0.85923565086551168</v>
      </c>
      <c r="AV83" s="178">
        <f t="shared" si="211"/>
        <v>1408089.6096197229</v>
      </c>
      <c r="AW83" s="179">
        <f t="shared" si="212"/>
        <v>429718.06551516324</v>
      </c>
      <c r="AX83" s="180">
        <f t="shared" si="213"/>
        <v>1837807.6751348861</v>
      </c>
      <c r="AY83" s="82"/>
      <c r="AZ83" s="84">
        <v>15720.521419411873</v>
      </c>
      <c r="BA83" s="88">
        <v>7.269739749827453E-2</v>
      </c>
      <c r="BB83" s="88">
        <v>2062.8185805881253</v>
      </c>
      <c r="BC83" s="88">
        <v>6.7555872951960874E-2</v>
      </c>
      <c r="BD83" s="85">
        <v>17783.339999999997</v>
      </c>
      <c r="BE83" s="89">
        <v>7.2061220272225154E-2</v>
      </c>
      <c r="BF83" s="87">
        <f>+'All Plans Q1'!BF83+'All Plans Q2'!BF83</f>
        <v>4382.3821388875549</v>
      </c>
      <c r="BG83" s="85">
        <f t="shared" si="214"/>
        <v>4.3112126406162615E-3</v>
      </c>
      <c r="BH83" s="85">
        <f>+'All Plans Q1'!BH83+'All Plans Q2'!BH83</f>
        <v>2939.2578611124463</v>
      </c>
      <c r="BI83" s="85">
        <f t="shared" si="215"/>
        <v>7.8547358408358227E-3</v>
      </c>
      <c r="BJ83" s="85">
        <f t="shared" si="216"/>
        <v>7321.6400000000012</v>
      </c>
      <c r="BK83" s="89">
        <f t="shared" si="217"/>
        <v>5.2646777545282634E-3</v>
      </c>
      <c r="BL83" s="178">
        <f t="shared" si="218"/>
        <v>20102.903558299426</v>
      </c>
      <c r="BM83" s="179">
        <f t="shared" si="219"/>
        <v>5002.0764417005721</v>
      </c>
      <c r="BN83" s="180">
        <f t="shared" si="220"/>
        <v>25104.979999999996</v>
      </c>
      <c r="BO83" s="82"/>
      <c r="BP83" s="84">
        <v>509771.23000000004</v>
      </c>
      <c r="BQ83" s="88">
        <v>3.4014227663975447</v>
      </c>
      <c r="BR83" s="88">
        <v>58251.429999999993</v>
      </c>
      <c r="BS83" s="88">
        <v>3.0279358561180993</v>
      </c>
      <c r="BT83" s="85">
        <v>568022.66</v>
      </c>
      <c r="BU83" s="89">
        <v>3.3589342905125719</v>
      </c>
      <c r="BV83" s="87">
        <f>+'All Plans Q1'!BV83+'All Plans Q2'!BV83</f>
        <v>1668550.9</v>
      </c>
      <c r="BW83" s="85">
        <f t="shared" si="221"/>
        <v>3.7793457186087176</v>
      </c>
      <c r="BX83" s="85">
        <f>+'All Plans Q1'!BX83+'All Plans Q2'!BX83</f>
        <v>171992.27999999994</v>
      </c>
      <c r="BY83" s="85">
        <f t="shared" si="222"/>
        <v>0.77297121901234989</v>
      </c>
      <c r="BZ83" s="85">
        <f t="shared" si="223"/>
        <v>1840543.18</v>
      </c>
      <c r="CA83" s="89">
        <f t="shared" si="224"/>
        <v>2.7719023795180724</v>
      </c>
      <c r="CB83" s="178">
        <f t="shared" si="225"/>
        <v>2178322.13</v>
      </c>
      <c r="CC83" s="179">
        <f t="shared" si="226"/>
        <v>230243.70999999993</v>
      </c>
      <c r="CD83" s="180">
        <f t="shared" si="227"/>
        <v>2408565.84</v>
      </c>
      <c r="CE83" s="82"/>
      <c r="CF83" s="84">
        <v>0</v>
      </c>
      <c r="CG83" s="88">
        <v>0</v>
      </c>
      <c r="CH83" s="88">
        <v>0</v>
      </c>
      <c r="CI83" s="88">
        <v>0</v>
      </c>
      <c r="CJ83" s="85">
        <v>0</v>
      </c>
      <c r="CK83" s="89">
        <v>0</v>
      </c>
      <c r="CL83" s="87">
        <f>+'All Plans Q1'!CL83+'All Plans Q2'!CL83</f>
        <v>0</v>
      </c>
      <c r="CM83" s="85">
        <f t="shared" si="228"/>
        <v>0</v>
      </c>
      <c r="CN83" s="85">
        <f>+'All Plans Q1'!CN83+'All Plans Q2'!CN83</f>
        <v>0</v>
      </c>
      <c r="CO83" s="85">
        <f t="shared" si="229"/>
        <v>0</v>
      </c>
      <c r="CP83" s="85">
        <f t="shared" si="230"/>
        <v>0</v>
      </c>
      <c r="CQ83" s="89">
        <f t="shared" si="231"/>
        <v>0</v>
      </c>
      <c r="CR83" s="178">
        <f t="shared" si="232"/>
        <v>0</v>
      </c>
      <c r="CS83" s="179">
        <f t="shared" si="233"/>
        <v>0</v>
      </c>
      <c r="CT83" s="180">
        <f t="shared" si="234"/>
        <v>0</v>
      </c>
      <c r="CU83" s="82"/>
      <c r="CV83" s="87">
        <f t="shared" si="235"/>
        <v>7188101.4685472827</v>
      </c>
      <c r="CW83" s="88">
        <f t="shared" si="191"/>
        <v>5.5144325796081519</v>
      </c>
      <c r="CX83" s="88">
        <f t="shared" si="236"/>
        <v>274811.65018102829</v>
      </c>
      <c r="CY83" s="88">
        <f t="shared" si="237"/>
        <v>1.5162356696480379</v>
      </c>
      <c r="CZ83" s="85">
        <f t="shared" si="238"/>
        <v>7462913.1187283108</v>
      </c>
      <c r="DA83" s="89">
        <f t="shared" si="239"/>
        <v>5.0263667550955011</v>
      </c>
      <c r="DB83" s="87">
        <f t="shared" si="240"/>
        <v>3807056.6515789232</v>
      </c>
      <c r="DC83" s="88">
        <f t="shared" si="241"/>
        <v>0.8044777600348334</v>
      </c>
      <c r="DD83" s="85">
        <f t="shared" si="242"/>
        <v>2241511.5332030049</v>
      </c>
      <c r="DE83" s="88">
        <f t="shared" si="243"/>
        <v>1.1331856803290317</v>
      </c>
      <c r="DF83" s="85">
        <f t="shared" si="244"/>
        <v>6048568.1847819276</v>
      </c>
      <c r="DG83" s="89">
        <f t="shared" si="245"/>
        <v>0.90137289753910577</v>
      </c>
      <c r="DH83" s="226"/>
      <c r="DI83" s="239" t="s">
        <v>146</v>
      </c>
      <c r="DJ83" s="87">
        <f t="shared" si="246"/>
        <v>7462913.1187283108</v>
      </c>
      <c r="DK83" s="85">
        <f t="shared" si="247"/>
        <v>6048568.1847819276</v>
      </c>
      <c r="DL83" s="86">
        <f t="shared" si="248"/>
        <v>13511481.303510237</v>
      </c>
      <c r="DM83"/>
    </row>
    <row r="84" spans="1:119" s="101" customFormat="1" ht="15.6">
      <c r="A84" s="74">
        <v>69</v>
      </c>
      <c r="B84" s="74" t="s">
        <v>147</v>
      </c>
      <c r="C84" s="83"/>
      <c r="D84" s="84">
        <v>0</v>
      </c>
      <c r="E84" s="88">
        <v>0</v>
      </c>
      <c r="F84" s="88">
        <v>0</v>
      </c>
      <c r="G84" s="88">
        <v>0</v>
      </c>
      <c r="H84" s="85">
        <v>0</v>
      </c>
      <c r="I84" s="89">
        <v>0</v>
      </c>
      <c r="J84" s="87">
        <f>+'All Plans Q1'!J84+'All Plans Q2'!J84</f>
        <v>0</v>
      </c>
      <c r="K84" s="85">
        <f t="shared" si="193"/>
        <v>0</v>
      </c>
      <c r="L84" s="85">
        <f>+'All Plans Q1'!L84+'All Plans Q2'!L84</f>
        <v>0</v>
      </c>
      <c r="M84" s="85">
        <f t="shared" si="194"/>
        <v>0</v>
      </c>
      <c r="N84" s="85">
        <f t="shared" si="195"/>
        <v>0</v>
      </c>
      <c r="O84" s="89">
        <f t="shared" si="196"/>
        <v>0</v>
      </c>
      <c r="P84" s="178">
        <f t="shared" si="197"/>
        <v>0</v>
      </c>
      <c r="Q84" s="179">
        <f t="shared" si="198"/>
        <v>0</v>
      </c>
      <c r="R84" s="180">
        <f t="shared" si="199"/>
        <v>0</v>
      </c>
      <c r="S84" s="80"/>
      <c r="T84" s="84">
        <v>2199226.3140223366</v>
      </c>
      <c r="U84" s="88">
        <v>5.9647638180929814</v>
      </c>
      <c r="V84" s="85">
        <v>236986.00081474424</v>
      </c>
      <c r="W84" s="88">
        <v>4.7218713426197825</v>
      </c>
      <c r="X84" s="85">
        <v>2436212.3148370809</v>
      </c>
      <c r="Y84" s="89">
        <v>5.8158482731517456</v>
      </c>
      <c r="Z84" s="87">
        <f>+'All Plans Q1'!Z84+'All Plans Q2'!Z84</f>
        <v>5235862.7639284302</v>
      </c>
      <c r="AA84" s="88">
        <f t="shared" si="200"/>
        <v>3.1951826683821376</v>
      </c>
      <c r="AB84" s="85">
        <f>+'All Plans Q1'!AB84+'All Plans Q2'!AB84</f>
        <v>1434944.9813829807</v>
      </c>
      <c r="AC84" s="88">
        <f t="shared" si="201"/>
        <v>2.9273419763946835</v>
      </c>
      <c r="AD84" s="85">
        <f t="shared" si="202"/>
        <v>6670807.7453114111</v>
      </c>
      <c r="AE84" s="89">
        <f t="shared" si="203"/>
        <v>3.1335102410685391</v>
      </c>
      <c r="AF84" s="178">
        <f t="shared" si="204"/>
        <v>7435089.0779507663</v>
      </c>
      <c r="AG84" s="179">
        <f t="shared" si="205"/>
        <v>1671930.982197725</v>
      </c>
      <c r="AH84" s="180">
        <f t="shared" si="206"/>
        <v>9107020.0601484906</v>
      </c>
      <c r="AI84" s="82"/>
      <c r="AJ84" s="84">
        <v>4796287.9687760212</v>
      </c>
      <c r="AK84" s="88">
        <v>39.162322561695909</v>
      </c>
      <c r="AL84" s="85">
        <v>812575.93853496225</v>
      </c>
      <c r="AM84" s="88">
        <v>43.814080585299379</v>
      </c>
      <c r="AN84" s="85">
        <v>5608863.9073109832</v>
      </c>
      <c r="AO84" s="89">
        <v>39.774099103029279</v>
      </c>
      <c r="AP84" s="87">
        <f>+'All Plans Q1'!AP84+'All Plans Q2'!AP84</f>
        <v>1575019.4337480972</v>
      </c>
      <c r="AQ84" s="85">
        <f t="shared" si="207"/>
        <v>7.1419088102774069</v>
      </c>
      <c r="AR84" s="85">
        <f>+'All Plans Q1'!AR84+'All Plans Q2'!AR84</f>
        <v>2385462.7089409204</v>
      </c>
      <c r="AS84" s="85">
        <f t="shared" si="208"/>
        <v>12.210349444835899</v>
      </c>
      <c r="AT84" s="85">
        <f t="shared" si="209"/>
        <v>3960482.1426890176</v>
      </c>
      <c r="AU84" s="89">
        <f t="shared" si="210"/>
        <v>9.5227704586940423</v>
      </c>
      <c r="AV84" s="178">
        <f t="shared" si="211"/>
        <v>6371307.4025241183</v>
      </c>
      <c r="AW84" s="179">
        <f t="shared" si="212"/>
        <v>3198038.6474758824</v>
      </c>
      <c r="AX84" s="180">
        <f t="shared" si="213"/>
        <v>9569346.0500000007</v>
      </c>
      <c r="AY84" s="82"/>
      <c r="AZ84" s="84">
        <v>657470.42623739387</v>
      </c>
      <c r="BA84" s="88">
        <v>3.0403819087400179</v>
      </c>
      <c r="BB84" s="88">
        <v>86272.088262606077</v>
      </c>
      <c r="BC84" s="88">
        <v>2.8253508518947461</v>
      </c>
      <c r="BD84" s="85">
        <v>743742.51449999993</v>
      </c>
      <c r="BE84" s="89">
        <v>3.0137754304423758</v>
      </c>
      <c r="BF84" s="87">
        <f>+'All Plans Q1'!BF84+'All Plans Q2'!BF84</f>
        <v>2183117.9046282293</v>
      </c>
      <c r="BG84" s="85">
        <f t="shared" si="214"/>
        <v>2.1476642629750375</v>
      </c>
      <c r="BH84" s="85">
        <f>+'All Plans Q1'!BH84+'All Plans Q2'!BH84</f>
        <v>1464214.269671771</v>
      </c>
      <c r="BI84" s="85">
        <f t="shared" si="215"/>
        <v>3.9128980328051988</v>
      </c>
      <c r="BJ84" s="85">
        <f t="shared" si="216"/>
        <v>3647332.1743000001</v>
      </c>
      <c r="BK84" s="89">
        <f t="shared" si="217"/>
        <v>2.6226403594566805</v>
      </c>
      <c r="BL84" s="178">
        <f t="shared" si="218"/>
        <v>2840588.3308656234</v>
      </c>
      <c r="BM84" s="179">
        <f t="shared" si="219"/>
        <v>1550486.3579343772</v>
      </c>
      <c r="BN84" s="180">
        <f t="shared" si="220"/>
        <v>4391074.6888000006</v>
      </c>
      <c r="BO84" s="82"/>
      <c r="BP84" s="84">
        <v>15711845.709999999</v>
      </c>
      <c r="BQ84" s="88">
        <v>104.83649636351504</v>
      </c>
      <c r="BR84" s="88">
        <v>1865361.98</v>
      </c>
      <c r="BS84" s="88">
        <v>96.962365110718366</v>
      </c>
      <c r="BT84" s="85">
        <v>17577207.689999998</v>
      </c>
      <c r="BU84" s="89">
        <v>103.94072243773209</v>
      </c>
      <c r="BV84" s="87">
        <f>+'All Plans Q1'!BV84+'All Plans Q2'!BV84</f>
        <v>9587993.2999999989</v>
      </c>
      <c r="BW84" s="85">
        <f t="shared" si="221"/>
        <v>21.717252634249316</v>
      </c>
      <c r="BX84" s="85">
        <f>+'All Plans Q1'!BX84+'All Plans Q2'!BX84</f>
        <v>8082195.7700000014</v>
      </c>
      <c r="BY84" s="85">
        <f t="shared" si="222"/>
        <v>36.323169369191227</v>
      </c>
      <c r="BZ84" s="85">
        <f t="shared" si="223"/>
        <v>17670189.07</v>
      </c>
      <c r="CA84" s="89">
        <f t="shared" si="224"/>
        <v>26.611730527108435</v>
      </c>
      <c r="CB84" s="178">
        <f t="shared" si="225"/>
        <v>25299839.009999998</v>
      </c>
      <c r="CC84" s="179">
        <f t="shared" si="226"/>
        <v>9947557.7500000019</v>
      </c>
      <c r="CD84" s="180">
        <f t="shared" si="227"/>
        <v>35247396.759999998</v>
      </c>
      <c r="CE84" s="82"/>
      <c r="CF84" s="84">
        <v>0</v>
      </c>
      <c r="CG84" s="88">
        <v>0</v>
      </c>
      <c r="CH84" s="88">
        <v>0</v>
      </c>
      <c r="CI84" s="88">
        <v>0</v>
      </c>
      <c r="CJ84" s="85">
        <v>0</v>
      </c>
      <c r="CK84" s="89">
        <v>0</v>
      </c>
      <c r="CL84" s="87">
        <f>+'All Plans Q1'!CL84+'All Plans Q2'!CL84</f>
        <v>0</v>
      </c>
      <c r="CM84" s="85">
        <f t="shared" si="228"/>
        <v>0</v>
      </c>
      <c r="CN84" s="85">
        <f>+'All Plans Q1'!CN84+'All Plans Q2'!CN84</f>
        <v>0</v>
      </c>
      <c r="CO84" s="85">
        <f t="shared" si="229"/>
        <v>0</v>
      </c>
      <c r="CP84" s="85">
        <f t="shared" si="230"/>
        <v>0</v>
      </c>
      <c r="CQ84" s="89">
        <f t="shared" si="231"/>
        <v>0</v>
      </c>
      <c r="CR84" s="178">
        <f t="shared" si="232"/>
        <v>0</v>
      </c>
      <c r="CS84" s="179">
        <f t="shared" si="233"/>
        <v>0</v>
      </c>
      <c r="CT84" s="180">
        <f t="shared" si="234"/>
        <v>0</v>
      </c>
      <c r="CU84" s="82"/>
      <c r="CV84" s="87">
        <f t="shared" si="235"/>
        <v>23364830.419035751</v>
      </c>
      <c r="CW84" s="88">
        <f t="shared" si="191"/>
        <v>17.924591443725081</v>
      </c>
      <c r="CX84" s="88">
        <f t="shared" si="236"/>
        <v>3001196.0076123127</v>
      </c>
      <c r="CY84" s="88">
        <f t="shared" si="237"/>
        <v>16.558688233739296</v>
      </c>
      <c r="CZ84" s="85">
        <f t="shared" si="238"/>
        <v>26366026.426648065</v>
      </c>
      <c r="DA84" s="89">
        <f t="shared" si="239"/>
        <v>17.757853613798435</v>
      </c>
      <c r="DB84" s="87">
        <f t="shared" si="240"/>
        <v>18581993.402304754</v>
      </c>
      <c r="DC84" s="88">
        <f t="shared" si="241"/>
        <v>3.926603094563454</v>
      </c>
      <c r="DD84" s="85">
        <f t="shared" si="242"/>
        <v>13366817.729995674</v>
      </c>
      <c r="DE84" s="88">
        <f t="shared" si="243"/>
        <v>6.7575322360955692</v>
      </c>
      <c r="DF84" s="85">
        <f t="shared" si="244"/>
        <v>31948811.132300429</v>
      </c>
      <c r="DG84" s="89">
        <f t="shared" si="245"/>
        <v>4.7610924740347516</v>
      </c>
      <c r="DH84" s="226"/>
      <c r="DI84" s="239" t="s">
        <v>147</v>
      </c>
      <c r="DJ84" s="87">
        <f t="shared" si="246"/>
        <v>26366026.426648065</v>
      </c>
      <c r="DK84" s="85">
        <f t="shared" si="247"/>
        <v>31948811.132300429</v>
      </c>
      <c r="DL84" s="86">
        <f t="shared" si="248"/>
        <v>58314837.558948494</v>
      </c>
      <c r="DM84"/>
    </row>
    <row r="85" spans="1:119" s="101" customFormat="1" ht="15.6">
      <c r="A85" s="74">
        <v>70</v>
      </c>
      <c r="B85" s="74" t="s">
        <v>148</v>
      </c>
      <c r="C85" s="83"/>
      <c r="D85" s="84">
        <v>34936.423415999998</v>
      </c>
      <c r="E85" s="88">
        <v>0.17790758153319686</v>
      </c>
      <c r="F85" s="88">
        <v>0</v>
      </c>
      <c r="G85" s="88">
        <v>0</v>
      </c>
      <c r="H85" s="85">
        <v>34936.423415999998</v>
      </c>
      <c r="I85" s="89">
        <v>0.15573604814314562</v>
      </c>
      <c r="J85" s="87">
        <f>+'All Plans Q1'!J85+'All Plans Q2'!J85</f>
        <v>98146.570952000009</v>
      </c>
      <c r="K85" s="85">
        <f t="shared" si="193"/>
        <v>0.20485399015247183</v>
      </c>
      <c r="L85" s="85">
        <f>+'All Plans Q1'!L85+'All Plans Q2'!L85</f>
        <v>0</v>
      </c>
      <c r="M85" s="85">
        <f t="shared" si="194"/>
        <v>0</v>
      </c>
      <c r="N85" s="85">
        <f t="shared" si="195"/>
        <v>98146.570952000009</v>
      </c>
      <c r="O85" s="89">
        <f t="shared" si="196"/>
        <v>0.11410229334672616</v>
      </c>
      <c r="P85" s="178">
        <f t="shared" si="197"/>
        <v>133082.99436800001</v>
      </c>
      <c r="Q85" s="179">
        <f t="shared" si="198"/>
        <v>0</v>
      </c>
      <c r="R85" s="180">
        <f t="shared" si="199"/>
        <v>133082.99436800001</v>
      </c>
      <c r="S85" s="80"/>
      <c r="T85" s="84">
        <v>109776.88007664926</v>
      </c>
      <c r="U85" s="88">
        <v>0.29773796274141862</v>
      </c>
      <c r="V85" s="85">
        <v>14649.832761724916</v>
      </c>
      <c r="W85" s="88">
        <v>0.29189329856591917</v>
      </c>
      <c r="X85" s="85">
        <v>124426.71283837418</v>
      </c>
      <c r="Y85" s="89">
        <v>0.29703769190716028</v>
      </c>
      <c r="Z85" s="87">
        <f>+'All Plans Q1'!Z85+'All Plans Q2'!Z85</f>
        <v>70995.210917902921</v>
      </c>
      <c r="AA85" s="88">
        <f t="shared" si="200"/>
        <v>4.332479243455558E-2</v>
      </c>
      <c r="AB85" s="85">
        <f>+'All Plans Q1'!AB85+'All Plans Q2'!AB85</f>
        <v>31812.07583721944</v>
      </c>
      <c r="AC85" s="88">
        <f t="shared" si="201"/>
        <v>6.4897836615861779E-2</v>
      </c>
      <c r="AD85" s="85">
        <f t="shared" si="202"/>
        <v>102807.28675512236</v>
      </c>
      <c r="AE85" s="89">
        <f t="shared" si="203"/>
        <v>4.8292155643380359E-2</v>
      </c>
      <c r="AF85" s="178">
        <f t="shared" si="204"/>
        <v>180772.09099455219</v>
      </c>
      <c r="AG85" s="179">
        <f t="shared" si="205"/>
        <v>46461.908598944356</v>
      </c>
      <c r="AH85" s="180">
        <f t="shared" si="206"/>
        <v>227233.99959349656</v>
      </c>
      <c r="AI85" s="82"/>
      <c r="AJ85" s="84">
        <v>0</v>
      </c>
      <c r="AK85" s="88">
        <v>0</v>
      </c>
      <c r="AL85" s="85">
        <v>0</v>
      </c>
      <c r="AM85" s="88">
        <v>0</v>
      </c>
      <c r="AN85" s="85">
        <v>0</v>
      </c>
      <c r="AO85" s="89">
        <v>0</v>
      </c>
      <c r="AP85" s="87">
        <f>+'All Plans Q1'!AP85+'All Plans Q2'!AP85</f>
        <v>0</v>
      </c>
      <c r="AQ85" s="85">
        <f t="shared" si="207"/>
        <v>0</v>
      </c>
      <c r="AR85" s="85">
        <f>+'All Plans Q1'!AR85+'All Plans Q2'!AR85</f>
        <v>0</v>
      </c>
      <c r="AS85" s="85">
        <f t="shared" si="208"/>
        <v>0</v>
      </c>
      <c r="AT85" s="85">
        <f t="shared" si="209"/>
        <v>0</v>
      </c>
      <c r="AU85" s="89">
        <f t="shared" si="210"/>
        <v>0</v>
      </c>
      <c r="AV85" s="178">
        <f t="shared" si="211"/>
        <v>0</v>
      </c>
      <c r="AW85" s="179">
        <f t="shared" si="212"/>
        <v>0</v>
      </c>
      <c r="AX85" s="180">
        <f t="shared" si="213"/>
        <v>0</v>
      </c>
      <c r="AY85" s="82"/>
      <c r="AZ85" s="84">
        <v>0</v>
      </c>
      <c r="BA85" s="88">
        <v>0</v>
      </c>
      <c r="BB85" s="88">
        <v>0</v>
      </c>
      <c r="BC85" s="88">
        <v>0</v>
      </c>
      <c r="BD85" s="85">
        <v>0</v>
      </c>
      <c r="BE85" s="89">
        <v>0</v>
      </c>
      <c r="BF85" s="87">
        <f>+'All Plans Q1'!BF85+'All Plans Q2'!BF85</f>
        <v>0</v>
      </c>
      <c r="BG85" s="85">
        <f t="shared" si="214"/>
        <v>0</v>
      </c>
      <c r="BH85" s="85">
        <f>+'All Plans Q1'!BH85+'All Plans Q2'!BH85</f>
        <v>0</v>
      </c>
      <c r="BI85" s="85">
        <f t="shared" si="215"/>
        <v>0</v>
      </c>
      <c r="BJ85" s="85">
        <f t="shared" si="216"/>
        <v>0</v>
      </c>
      <c r="BK85" s="89">
        <f t="shared" si="217"/>
        <v>0</v>
      </c>
      <c r="BL85" s="178">
        <f t="shared" si="218"/>
        <v>0</v>
      </c>
      <c r="BM85" s="179">
        <f t="shared" si="219"/>
        <v>0</v>
      </c>
      <c r="BN85" s="180">
        <f t="shared" si="220"/>
        <v>0</v>
      </c>
      <c r="BO85" s="82"/>
      <c r="BP85" s="84">
        <v>0</v>
      </c>
      <c r="BQ85" s="88">
        <v>0</v>
      </c>
      <c r="BR85" s="88">
        <v>0</v>
      </c>
      <c r="BS85" s="88">
        <v>0</v>
      </c>
      <c r="BT85" s="85">
        <v>0</v>
      </c>
      <c r="BU85" s="89">
        <v>0</v>
      </c>
      <c r="BV85" s="87">
        <f>+'All Plans Q1'!BV85+'All Plans Q2'!BV85</f>
        <v>0</v>
      </c>
      <c r="BW85" s="85">
        <f t="shared" si="221"/>
        <v>0</v>
      </c>
      <c r="BX85" s="85">
        <f>+'All Plans Q1'!BX85+'All Plans Q2'!BX85</f>
        <v>0</v>
      </c>
      <c r="BY85" s="85">
        <f t="shared" si="222"/>
        <v>0</v>
      </c>
      <c r="BZ85" s="85">
        <f t="shared" si="223"/>
        <v>0</v>
      </c>
      <c r="CA85" s="89">
        <f t="shared" si="224"/>
        <v>0</v>
      </c>
      <c r="CB85" s="178">
        <f t="shared" si="225"/>
        <v>0</v>
      </c>
      <c r="CC85" s="179">
        <f t="shared" si="226"/>
        <v>0</v>
      </c>
      <c r="CD85" s="180">
        <f t="shared" si="227"/>
        <v>0</v>
      </c>
      <c r="CE85" s="82"/>
      <c r="CF85" s="84">
        <v>0</v>
      </c>
      <c r="CG85" s="88">
        <v>0</v>
      </c>
      <c r="CH85" s="88">
        <v>0</v>
      </c>
      <c r="CI85" s="88">
        <v>0</v>
      </c>
      <c r="CJ85" s="85">
        <v>0</v>
      </c>
      <c r="CK85" s="89">
        <v>0</v>
      </c>
      <c r="CL85" s="87">
        <f>+'All Plans Q1'!CL85+'All Plans Q2'!CL85</f>
        <v>0</v>
      </c>
      <c r="CM85" s="85">
        <f t="shared" si="228"/>
        <v>0</v>
      </c>
      <c r="CN85" s="85">
        <f>+'All Plans Q1'!CN85+'All Plans Q2'!CN85</f>
        <v>0</v>
      </c>
      <c r="CO85" s="85">
        <f t="shared" si="229"/>
        <v>0</v>
      </c>
      <c r="CP85" s="85">
        <f t="shared" si="230"/>
        <v>0</v>
      </c>
      <c r="CQ85" s="89">
        <f t="shared" si="231"/>
        <v>0</v>
      </c>
      <c r="CR85" s="178">
        <f t="shared" si="232"/>
        <v>0</v>
      </c>
      <c r="CS85" s="179">
        <f t="shared" si="233"/>
        <v>0</v>
      </c>
      <c r="CT85" s="180">
        <f t="shared" si="234"/>
        <v>0</v>
      </c>
      <c r="CU85" s="82"/>
      <c r="CV85" s="87">
        <f t="shared" si="235"/>
        <v>144713.30349264925</v>
      </c>
      <c r="CW85" s="88">
        <f t="shared" si="191"/>
        <v>0.11101843219303713</v>
      </c>
      <c r="CX85" s="88">
        <f t="shared" si="236"/>
        <v>14649.832761724916</v>
      </c>
      <c r="CY85" s="88">
        <f t="shared" si="237"/>
        <v>8.0828447313181617E-2</v>
      </c>
      <c r="CZ85" s="85">
        <f t="shared" si="238"/>
        <v>159363.13625437417</v>
      </c>
      <c r="DA85" s="89">
        <f t="shared" si="239"/>
        <v>0.10733309597917914</v>
      </c>
      <c r="DB85" s="87">
        <f t="shared" si="240"/>
        <v>169141.78186990292</v>
      </c>
      <c r="DC85" s="88">
        <f t="shared" si="241"/>
        <v>3.5741732855634402E-2</v>
      </c>
      <c r="DD85" s="85">
        <f t="shared" si="242"/>
        <v>31812.07583721944</v>
      </c>
      <c r="DE85" s="88">
        <f t="shared" si="243"/>
        <v>1.6082446271764708E-2</v>
      </c>
      <c r="DF85" s="85">
        <f t="shared" si="244"/>
        <v>200953.85770712234</v>
      </c>
      <c r="DG85" s="89">
        <f t="shared" si="245"/>
        <v>2.9946651084939463E-2</v>
      </c>
      <c r="DH85" s="226"/>
      <c r="DI85" s="239" t="s">
        <v>148</v>
      </c>
      <c r="DJ85" s="87">
        <f t="shared" si="246"/>
        <v>159363.13625437417</v>
      </c>
      <c r="DK85" s="85">
        <f t="shared" si="247"/>
        <v>200953.85770712234</v>
      </c>
      <c r="DL85" s="86">
        <f t="shared" si="248"/>
        <v>360316.99396149651</v>
      </c>
      <c r="DM85"/>
    </row>
    <row r="86" spans="1:119" s="101" customFormat="1" ht="15.6">
      <c r="A86" s="74">
        <v>71</v>
      </c>
      <c r="B86" s="74" t="s">
        <v>149</v>
      </c>
      <c r="C86" s="83"/>
      <c r="D86" s="84">
        <v>37921.101613999999</v>
      </c>
      <c r="E86" s="88">
        <v>0.19310652944890871</v>
      </c>
      <c r="F86" s="88">
        <v>0</v>
      </c>
      <c r="G86" s="88">
        <v>0</v>
      </c>
      <c r="H86" s="85">
        <v>37921.101613999999</v>
      </c>
      <c r="I86" s="89">
        <v>0.16904084417222764</v>
      </c>
      <c r="J86" s="87">
        <f>+'All Plans Q1'!J86+'All Plans Q2'!J86</f>
        <v>38867.248555999999</v>
      </c>
      <c r="K86" s="85">
        <f t="shared" si="193"/>
        <v>8.1124698251948943E-2</v>
      </c>
      <c r="L86" s="85">
        <f>+'All Plans Q1'!L86+'All Plans Q2'!L86</f>
        <v>0</v>
      </c>
      <c r="M86" s="85">
        <f t="shared" si="194"/>
        <v>0</v>
      </c>
      <c r="N86" s="85">
        <f t="shared" si="195"/>
        <v>38867.248555999999</v>
      </c>
      <c r="O86" s="89">
        <f t="shared" si="196"/>
        <v>4.5185910758774789E-2</v>
      </c>
      <c r="P86" s="178">
        <f t="shared" si="197"/>
        <v>76788.350169999991</v>
      </c>
      <c r="Q86" s="179">
        <f t="shared" si="198"/>
        <v>0</v>
      </c>
      <c r="R86" s="180">
        <f t="shared" si="199"/>
        <v>76788.350169999991</v>
      </c>
      <c r="S86" s="80"/>
      <c r="T86" s="84">
        <v>15436.100824396557</v>
      </c>
      <c r="U86" s="88">
        <v>4.1865948539601135E-2</v>
      </c>
      <c r="V86" s="85">
        <v>2141.1216977194676</v>
      </c>
      <c r="W86" s="88">
        <v>4.2661174713970546E-2</v>
      </c>
      <c r="X86" s="85">
        <v>17577.222522116026</v>
      </c>
      <c r="Y86" s="89">
        <v>4.1961227529091094E-2</v>
      </c>
      <c r="Z86" s="87">
        <f>+'All Plans Q1'!Z86+'All Plans Q2'!Z86</f>
        <v>10096.044829888362</v>
      </c>
      <c r="AA86" s="88">
        <f t="shared" si="200"/>
        <v>6.1611063761848684E-3</v>
      </c>
      <c r="AB86" s="85">
        <f>+'All Plans Q1'!AB86+'All Plans Q2'!AB86</f>
        <v>4516.111503718681</v>
      </c>
      <c r="AC86" s="88">
        <f t="shared" si="201"/>
        <v>9.2130380930515923E-3</v>
      </c>
      <c r="AD86" s="85">
        <f t="shared" si="202"/>
        <v>14612.156333607043</v>
      </c>
      <c r="AE86" s="89">
        <f t="shared" si="203"/>
        <v>6.8638376735761716E-3</v>
      </c>
      <c r="AF86" s="178">
        <f t="shared" si="204"/>
        <v>25532.145654284919</v>
      </c>
      <c r="AG86" s="179">
        <f t="shared" si="205"/>
        <v>6657.2332014381482</v>
      </c>
      <c r="AH86" s="180">
        <f t="shared" si="206"/>
        <v>32189.378855723065</v>
      </c>
      <c r="AI86" s="82"/>
      <c r="AJ86" s="84">
        <v>0</v>
      </c>
      <c r="AK86" s="88">
        <v>0</v>
      </c>
      <c r="AL86" s="85">
        <v>0</v>
      </c>
      <c r="AM86" s="88">
        <v>0</v>
      </c>
      <c r="AN86" s="85">
        <v>0</v>
      </c>
      <c r="AO86" s="89">
        <v>0</v>
      </c>
      <c r="AP86" s="87">
        <f>+'All Plans Q1'!AP86+'All Plans Q2'!AP86</f>
        <v>0</v>
      </c>
      <c r="AQ86" s="85">
        <f t="shared" si="207"/>
        <v>0</v>
      </c>
      <c r="AR86" s="85">
        <f>+'All Plans Q1'!AR86+'All Plans Q2'!AR86</f>
        <v>0</v>
      </c>
      <c r="AS86" s="85">
        <f t="shared" si="208"/>
        <v>0</v>
      </c>
      <c r="AT86" s="85">
        <f t="shared" si="209"/>
        <v>0</v>
      </c>
      <c r="AU86" s="89">
        <f t="shared" si="210"/>
        <v>0</v>
      </c>
      <c r="AV86" s="178">
        <f t="shared" si="211"/>
        <v>0</v>
      </c>
      <c r="AW86" s="179">
        <f t="shared" si="212"/>
        <v>0</v>
      </c>
      <c r="AX86" s="180">
        <f t="shared" si="213"/>
        <v>0</v>
      </c>
      <c r="AY86" s="82"/>
      <c r="AZ86" s="84">
        <v>0</v>
      </c>
      <c r="BA86" s="88">
        <v>0</v>
      </c>
      <c r="BB86" s="88">
        <v>0</v>
      </c>
      <c r="BC86" s="88">
        <v>0</v>
      </c>
      <c r="BD86" s="85">
        <v>0</v>
      </c>
      <c r="BE86" s="89">
        <v>0</v>
      </c>
      <c r="BF86" s="87">
        <f>+'All Plans Q1'!BF86+'All Plans Q2'!BF86</f>
        <v>0</v>
      </c>
      <c r="BG86" s="85">
        <f t="shared" si="214"/>
        <v>0</v>
      </c>
      <c r="BH86" s="85">
        <f>+'All Plans Q1'!BH86+'All Plans Q2'!BH86</f>
        <v>0</v>
      </c>
      <c r="BI86" s="85">
        <f t="shared" si="215"/>
        <v>0</v>
      </c>
      <c r="BJ86" s="85">
        <f t="shared" si="216"/>
        <v>0</v>
      </c>
      <c r="BK86" s="89">
        <f t="shared" si="217"/>
        <v>0</v>
      </c>
      <c r="BL86" s="178">
        <f t="shared" si="218"/>
        <v>0</v>
      </c>
      <c r="BM86" s="179">
        <f t="shared" si="219"/>
        <v>0</v>
      </c>
      <c r="BN86" s="180">
        <f t="shared" si="220"/>
        <v>0</v>
      </c>
      <c r="BO86" s="82"/>
      <c r="BP86" s="84">
        <v>0</v>
      </c>
      <c r="BQ86" s="88">
        <v>0</v>
      </c>
      <c r="BR86" s="88">
        <v>0</v>
      </c>
      <c r="BS86" s="88">
        <v>0</v>
      </c>
      <c r="BT86" s="85">
        <v>0</v>
      </c>
      <c r="BU86" s="89">
        <v>0</v>
      </c>
      <c r="BV86" s="87">
        <f>+'All Plans Q1'!BV86+'All Plans Q2'!BV86</f>
        <v>0</v>
      </c>
      <c r="BW86" s="85">
        <f t="shared" si="221"/>
        <v>0</v>
      </c>
      <c r="BX86" s="85">
        <f>+'All Plans Q1'!BX86+'All Plans Q2'!BX86</f>
        <v>0</v>
      </c>
      <c r="BY86" s="85">
        <f t="shared" si="222"/>
        <v>0</v>
      </c>
      <c r="BZ86" s="85">
        <f t="shared" si="223"/>
        <v>0</v>
      </c>
      <c r="CA86" s="89">
        <f t="shared" si="224"/>
        <v>0</v>
      </c>
      <c r="CB86" s="178">
        <f t="shared" si="225"/>
        <v>0</v>
      </c>
      <c r="CC86" s="179">
        <f t="shared" si="226"/>
        <v>0</v>
      </c>
      <c r="CD86" s="180">
        <f t="shared" si="227"/>
        <v>0</v>
      </c>
      <c r="CE86" s="82"/>
      <c r="CF86" s="84">
        <v>0</v>
      </c>
      <c r="CG86" s="88">
        <v>0</v>
      </c>
      <c r="CH86" s="88">
        <v>0</v>
      </c>
      <c r="CI86" s="88">
        <v>0</v>
      </c>
      <c r="CJ86" s="85">
        <v>0</v>
      </c>
      <c r="CK86" s="89">
        <v>0</v>
      </c>
      <c r="CL86" s="87">
        <f>+'All Plans Q1'!CL86+'All Plans Q2'!CL86</f>
        <v>0</v>
      </c>
      <c r="CM86" s="85">
        <f t="shared" si="228"/>
        <v>0</v>
      </c>
      <c r="CN86" s="85">
        <f>+'All Plans Q1'!CN86+'All Plans Q2'!CN86</f>
        <v>0</v>
      </c>
      <c r="CO86" s="85">
        <f t="shared" si="229"/>
        <v>0</v>
      </c>
      <c r="CP86" s="85">
        <f t="shared" si="230"/>
        <v>0</v>
      </c>
      <c r="CQ86" s="89">
        <f t="shared" si="231"/>
        <v>0</v>
      </c>
      <c r="CR86" s="178">
        <f t="shared" si="232"/>
        <v>0</v>
      </c>
      <c r="CS86" s="179">
        <f t="shared" si="233"/>
        <v>0</v>
      </c>
      <c r="CT86" s="180">
        <f t="shared" si="234"/>
        <v>0</v>
      </c>
      <c r="CU86" s="82"/>
      <c r="CV86" s="87">
        <f t="shared" si="235"/>
        <v>53357.202438396554</v>
      </c>
      <c r="CW86" s="88">
        <f t="shared" si="191"/>
        <v>4.0933575683442094E-2</v>
      </c>
      <c r="CX86" s="88">
        <f t="shared" si="236"/>
        <v>2141.1216977194676</v>
      </c>
      <c r="CY86" s="88">
        <f t="shared" si="237"/>
        <v>1.1813345937121193E-2</v>
      </c>
      <c r="CZ86" s="85">
        <f t="shared" si="238"/>
        <v>55498.324136116025</v>
      </c>
      <c r="DA86" s="89">
        <f t="shared" si="239"/>
        <v>3.7378826064750181E-2</v>
      </c>
      <c r="DB86" s="87">
        <f t="shared" si="240"/>
        <v>48963.293385888363</v>
      </c>
      <c r="DC86" s="88">
        <f t="shared" si="241"/>
        <v>1.0346544375868807E-2</v>
      </c>
      <c r="DD86" s="85">
        <f t="shared" si="242"/>
        <v>4516.111503718681</v>
      </c>
      <c r="DE86" s="88">
        <f t="shared" si="243"/>
        <v>2.2830990655089076E-3</v>
      </c>
      <c r="DF86" s="85">
        <f t="shared" si="244"/>
        <v>53479.404889607045</v>
      </c>
      <c r="DG86" s="89">
        <f t="shared" si="245"/>
        <v>7.9696358991694291E-3</v>
      </c>
      <c r="DH86" s="226"/>
      <c r="DI86" s="239" t="s">
        <v>149</v>
      </c>
      <c r="DJ86" s="87">
        <f t="shared" si="246"/>
        <v>55498.324136116025</v>
      </c>
      <c r="DK86" s="85">
        <f t="shared" si="247"/>
        <v>53479.404889607045</v>
      </c>
      <c r="DL86" s="86">
        <f t="shared" si="248"/>
        <v>108977.72902572306</v>
      </c>
      <c r="DM86"/>
    </row>
    <row r="87" spans="1:119" s="101" customFormat="1" ht="15.6">
      <c r="A87" s="74">
        <v>72</v>
      </c>
      <c r="B87" s="74" t="s">
        <v>150</v>
      </c>
      <c r="C87" s="83"/>
      <c r="D87" s="84">
        <v>268929.82127924031</v>
      </c>
      <c r="E87" s="88">
        <v>1.3694777377821927</v>
      </c>
      <c r="F87" s="88">
        <v>5562.6387207596699</v>
      </c>
      <c r="G87" s="88">
        <v>0.19897123156131452</v>
      </c>
      <c r="H87" s="85">
        <v>274492.45999999996</v>
      </c>
      <c r="I87" s="89">
        <v>1.2236046734512838</v>
      </c>
      <c r="J87" s="87">
        <f>+'All Plans Q1'!J87+'All Plans Q2'!J87</f>
        <v>41203.029082062014</v>
      </c>
      <c r="K87" s="85">
        <f t="shared" si="193"/>
        <v>8.5999998084056756E-2</v>
      </c>
      <c r="L87" s="85">
        <f>+'All Plans Q1'!L87+'All Plans Q2'!L87</f>
        <v>14212.290917937982</v>
      </c>
      <c r="M87" s="85">
        <f t="shared" si="194"/>
        <v>3.7296923087661152E-2</v>
      </c>
      <c r="N87" s="85">
        <f t="shared" si="195"/>
        <v>55415.319999999992</v>
      </c>
      <c r="O87" s="89">
        <f t="shared" si="196"/>
        <v>6.4424207969884767E-2</v>
      </c>
      <c r="P87" s="178">
        <f t="shared" si="197"/>
        <v>310132.85036130232</v>
      </c>
      <c r="Q87" s="179">
        <f t="shared" si="198"/>
        <v>19774.929638697653</v>
      </c>
      <c r="R87" s="180">
        <f t="shared" si="199"/>
        <v>329907.77999999997</v>
      </c>
      <c r="S87" s="80"/>
      <c r="T87" s="84">
        <v>110824.26122520595</v>
      </c>
      <c r="U87" s="88">
        <v>0.30057868046966241</v>
      </c>
      <c r="V87" s="85">
        <v>13633.190956061342</v>
      </c>
      <c r="W87" s="88">
        <v>0.2716370311435044</v>
      </c>
      <c r="X87" s="85">
        <v>124457.45218126729</v>
      </c>
      <c r="Y87" s="89">
        <v>0.29711107440883877</v>
      </c>
      <c r="Z87" s="87">
        <f>+'All Plans Q1'!Z87+'All Plans Q2'!Z87</f>
        <v>70060.08923127054</v>
      </c>
      <c r="AA87" s="88">
        <f t="shared" si="200"/>
        <v>4.2754134886664796E-2</v>
      </c>
      <c r="AB87" s="85">
        <f>+'All Plans Q1'!AB87+'All Plans Q2'!AB87</f>
        <v>31504.218539771013</v>
      </c>
      <c r="AC87" s="88">
        <f t="shared" si="201"/>
        <v>6.4269796097756599E-2</v>
      </c>
      <c r="AD87" s="85">
        <f t="shared" si="202"/>
        <v>101564.30777104155</v>
      </c>
      <c r="AE87" s="89">
        <f t="shared" si="203"/>
        <v>4.7708285214977192E-2</v>
      </c>
      <c r="AF87" s="178">
        <f t="shared" si="204"/>
        <v>180884.3504564765</v>
      </c>
      <c r="AG87" s="179">
        <f t="shared" si="205"/>
        <v>45137.409495832355</v>
      </c>
      <c r="AH87" s="180">
        <f t="shared" si="206"/>
        <v>226021.75995230884</v>
      </c>
      <c r="AI87" s="82"/>
      <c r="AJ87" s="84">
        <v>112036.56188979947</v>
      </c>
      <c r="AK87" s="88">
        <v>0.91479327429779433</v>
      </c>
      <c r="AL87" s="85">
        <v>18980.97341537783</v>
      </c>
      <c r="AM87" s="88">
        <v>1.0234537590519697</v>
      </c>
      <c r="AN87" s="85">
        <v>131017.5353051773</v>
      </c>
      <c r="AO87" s="89">
        <v>0.92908377161197364</v>
      </c>
      <c r="AP87" s="87">
        <f>+'All Plans Q1'!AP87+'All Plans Q2'!AP87</f>
        <v>9696.1563229403801</v>
      </c>
      <c r="AQ87" s="85">
        <f t="shared" si="207"/>
        <v>4.3967117347778917E-2</v>
      </c>
      <c r="AR87" s="85">
        <f>+'All Plans Q1'!AR87+'All Plans Q2'!AR87</f>
        <v>14685.418371882319</v>
      </c>
      <c r="AS87" s="85">
        <f t="shared" si="208"/>
        <v>7.516952136464404E-2</v>
      </c>
      <c r="AT87" s="85">
        <f t="shared" si="209"/>
        <v>24381.574694822699</v>
      </c>
      <c r="AU87" s="89">
        <f t="shared" si="210"/>
        <v>5.8624210607514132E-2</v>
      </c>
      <c r="AV87" s="178">
        <f t="shared" si="211"/>
        <v>121732.71821273986</v>
      </c>
      <c r="AW87" s="179">
        <f t="shared" si="212"/>
        <v>33666.391787260145</v>
      </c>
      <c r="AX87" s="180">
        <f t="shared" si="213"/>
        <v>155399.10999999999</v>
      </c>
      <c r="AY87" s="82"/>
      <c r="AZ87" s="84">
        <v>15252.528019998426</v>
      </c>
      <c r="BA87" s="88">
        <v>7.0533226140591862E-2</v>
      </c>
      <c r="BB87" s="88">
        <v>2001.4093274121733</v>
      </c>
      <c r="BC87" s="88">
        <v>6.5544762646542437E-2</v>
      </c>
      <c r="BD87" s="85">
        <v>17253.9373474106</v>
      </c>
      <c r="BE87" s="89">
        <v>6.9915987646579761E-2</v>
      </c>
      <c r="BF87" s="87">
        <f>+'All Plans Q1'!BF87+'All Plans Q2'!BF87</f>
        <v>2531.8354466673118</v>
      </c>
      <c r="BG87" s="85">
        <f t="shared" si="214"/>
        <v>2.490718662978857E-3</v>
      </c>
      <c r="BH87" s="85">
        <f>+'All Plans Q1'!BH87+'All Plans Q2'!BH87</f>
        <v>1698.098660458003</v>
      </c>
      <c r="BI87" s="85">
        <f t="shared" si="215"/>
        <v>4.5379197878632474E-3</v>
      </c>
      <c r="BJ87" s="85">
        <f t="shared" si="216"/>
        <v>4229.9341071253148</v>
      </c>
      <c r="BK87" s="89">
        <f t="shared" si="217"/>
        <v>3.0415644578131421E-3</v>
      </c>
      <c r="BL87" s="178">
        <f t="shared" si="218"/>
        <v>17784.363466665738</v>
      </c>
      <c r="BM87" s="179">
        <f t="shared" si="219"/>
        <v>3699.5079878701763</v>
      </c>
      <c r="BN87" s="180">
        <f t="shared" si="220"/>
        <v>21483.871454535914</v>
      </c>
      <c r="BO87" s="82"/>
      <c r="BP87" s="84">
        <v>0</v>
      </c>
      <c r="BQ87" s="88">
        <v>0</v>
      </c>
      <c r="BR87" s="88">
        <v>0</v>
      </c>
      <c r="BS87" s="88">
        <v>0</v>
      </c>
      <c r="BT87" s="85">
        <v>0</v>
      </c>
      <c r="BU87" s="89">
        <v>0</v>
      </c>
      <c r="BV87" s="87">
        <f>+'All Plans Q1'!BV87+'All Plans Q2'!BV87</f>
        <v>0</v>
      </c>
      <c r="BW87" s="85">
        <f t="shared" si="221"/>
        <v>0</v>
      </c>
      <c r="BX87" s="85">
        <f>+'All Plans Q1'!BX87+'All Plans Q2'!BX87</f>
        <v>0</v>
      </c>
      <c r="BY87" s="85">
        <f t="shared" si="222"/>
        <v>0</v>
      </c>
      <c r="BZ87" s="85">
        <f t="shared" si="223"/>
        <v>0</v>
      </c>
      <c r="CA87" s="89">
        <f t="shared" si="224"/>
        <v>0</v>
      </c>
      <c r="CB87" s="178">
        <f t="shared" si="225"/>
        <v>0</v>
      </c>
      <c r="CC87" s="179">
        <f t="shared" si="226"/>
        <v>0</v>
      </c>
      <c r="CD87" s="180">
        <f t="shared" si="227"/>
        <v>0</v>
      </c>
      <c r="CE87" s="82"/>
      <c r="CF87" s="84">
        <v>80281</v>
      </c>
      <c r="CG87" s="88">
        <v>0.32132707871374711</v>
      </c>
      <c r="CH87" s="88">
        <v>8920</v>
      </c>
      <c r="CI87" s="88">
        <v>0.25646186136108795</v>
      </c>
      <c r="CJ87" s="85">
        <v>89201</v>
      </c>
      <c r="CK87" s="89">
        <v>0.31340053333708096</v>
      </c>
      <c r="CL87" s="87">
        <f>+'All Plans Q1'!CL87+'All Plans Q2'!CL87</f>
        <v>1924</v>
      </c>
      <c r="CM87" s="85">
        <f t="shared" si="228"/>
        <v>2.0555072423511411E-3</v>
      </c>
      <c r="CN87" s="85">
        <f>+'All Plans Q1'!CN87+'All Plans Q2'!CN87</f>
        <v>1083</v>
      </c>
      <c r="CO87" s="85">
        <f t="shared" si="229"/>
        <v>3.4409025776585976E-3</v>
      </c>
      <c r="CP87" s="85">
        <f t="shared" si="230"/>
        <v>3007</v>
      </c>
      <c r="CQ87" s="89">
        <f t="shared" si="231"/>
        <v>2.40412867325197E-3</v>
      </c>
      <c r="CR87" s="178">
        <f t="shared" si="232"/>
        <v>82205</v>
      </c>
      <c r="CS87" s="179">
        <f t="shared" si="233"/>
        <v>10003</v>
      </c>
      <c r="CT87" s="180">
        <f t="shared" si="234"/>
        <v>92208</v>
      </c>
      <c r="CU87" s="82"/>
      <c r="CV87" s="87">
        <f t="shared" si="235"/>
        <v>587324.17241424415</v>
      </c>
      <c r="CW87" s="88">
        <f t="shared" si="191"/>
        <v>0.4505723194537844</v>
      </c>
      <c r="CX87" s="88">
        <f t="shared" si="236"/>
        <v>49098.212419611009</v>
      </c>
      <c r="CY87" s="88">
        <f t="shared" si="237"/>
        <v>0.27089266753258562</v>
      </c>
      <c r="CZ87" s="85">
        <f t="shared" si="238"/>
        <v>636422.38483385521</v>
      </c>
      <c r="DA87" s="89">
        <f t="shared" si="239"/>
        <v>0.42863855795129235</v>
      </c>
      <c r="DB87" s="87">
        <f t="shared" si="240"/>
        <v>125415.11008294026</v>
      </c>
      <c r="DC87" s="88">
        <f t="shared" si="241"/>
        <v>2.650175084528926E-2</v>
      </c>
      <c r="DD87" s="85">
        <f t="shared" si="242"/>
        <v>63183.026490049313</v>
      </c>
      <c r="DE87" s="88">
        <f t="shared" si="243"/>
        <v>3.194188376807669E-2</v>
      </c>
      <c r="DF87" s="85">
        <f t="shared" si="244"/>
        <v>188598.13657298958</v>
      </c>
      <c r="DG87" s="89">
        <f t="shared" si="245"/>
        <v>2.8105370335574819E-2</v>
      </c>
      <c r="DH87" s="226"/>
      <c r="DI87" s="239" t="s">
        <v>150</v>
      </c>
      <c r="DJ87" s="87">
        <f t="shared" si="246"/>
        <v>636422.38483385521</v>
      </c>
      <c r="DK87" s="85">
        <f t="shared" si="247"/>
        <v>188598.13657298958</v>
      </c>
      <c r="DL87" s="86">
        <f t="shared" si="248"/>
        <v>825020.52140684472</v>
      </c>
      <c r="DM87"/>
    </row>
    <row r="88" spans="1:119" s="101" customFormat="1" ht="15.6">
      <c r="A88" s="74">
        <v>73</v>
      </c>
      <c r="B88" s="74" t="s">
        <v>151</v>
      </c>
      <c r="C88" s="83"/>
      <c r="D88" s="84">
        <v>0</v>
      </c>
      <c r="E88" s="88">
        <v>0</v>
      </c>
      <c r="F88" s="88">
        <v>0</v>
      </c>
      <c r="G88" s="88">
        <v>0</v>
      </c>
      <c r="H88" s="85">
        <v>0</v>
      </c>
      <c r="I88" s="89">
        <v>0</v>
      </c>
      <c r="J88" s="87">
        <f>+'All Plans Q1'!J88+'All Plans Q2'!J88</f>
        <v>0</v>
      </c>
      <c r="K88" s="85">
        <f t="shared" si="193"/>
        <v>0</v>
      </c>
      <c r="L88" s="85">
        <f>+'All Plans Q1'!L88+'All Plans Q2'!L88</f>
        <v>0</v>
      </c>
      <c r="M88" s="85">
        <f t="shared" si="194"/>
        <v>0</v>
      </c>
      <c r="N88" s="85">
        <f t="shared" si="195"/>
        <v>0</v>
      </c>
      <c r="O88" s="89">
        <f t="shared" si="196"/>
        <v>0</v>
      </c>
      <c r="P88" s="178">
        <f t="shared" si="197"/>
        <v>0</v>
      </c>
      <c r="Q88" s="179">
        <f t="shared" si="198"/>
        <v>0</v>
      </c>
      <c r="R88" s="180">
        <f t="shared" si="199"/>
        <v>0</v>
      </c>
      <c r="S88" s="80"/>
      <c r="T88" s="84">
        <v>211888.99</v>
      </c>
      <c r="U88" s="88">
        <v>0.57468745846928282</v>
      </c>
      <c r="V88" s="85">
        <v>13926.84</v>
      </c>
      <c r="W88" s="88">
        <v>0.2774878957540497</v>
      </c>
      <c r="X88" s="85">
        <v>225815.83</v>
      </c>
      <c r="Y88" s="89">
        <v>0.53907887952025813</v>
      </c>
      <c r="Z88" s="87">
        <f>+'All Plans Q1'!Z88+'All Plans Q2'!Z88</f>
        <v>119760.58999999998</v>
      </c>
      <c r="AA88" s="88">
        <f t="shared" si="200"/>
        <v>7.308384095921458E-2</v>
      </c>
      <c r="AB88" s="85">
        <f>+'All Plans Q1'!AB88+'All Plans Q2'!AB88</f>
        <v>38125.759999999995</v>
      </c>
      <c r="AC88" s="88">
        <f t="shared" si="201"/>
        <v>7.7777990848390502E-2</v>
      </c>
      <c r="AD88" s="85">
        <f t="shared" si="202"/>
        <v>157886.34999999998</v>
      </c>
      <c r="AE88" s="89">
        <f t="shared" si="203"/>
        <v>7.4164705915510679E-2</v>
      </c>
      <c r="AF88" s="178">
        <f t="shared" si="204"/>
        <v>331649.57999999996</v>
      </c>
      <c r="AG88" s="179">
        <f t="shared" si="205"/>
        <v>52052.599999999991</v>
      </c>
      <c r="AH88" s="180">
        <f t="shared" si="206"/>
        <v>383702.17999999993</v>
      </c>
      <c r="AI88" s="82"/>
      <c r="AJ88" s="84">
        <v>0</v>
      </c>
      <c r="AK88" s="88">
        <v>0</v>
      </c>
      <c r="AL88" s="85">
        <v>0</v>
      </c>
      <c r="AM88" s="88">
        <v>0</v>
      </c>
      <c r="AN88" s="85">
        <v>0</v>
      </c>
      <c r="AO88" s="89">
        <v>0</v>
      </c>
      <c r="AP88" s="87">
        <f>+'All Plans Q1'!AP88+'All Plans Q2'!AP88</f>
        <v>0</v>
      </c>
      <c r="AQ88" s="85">
        <f t="shared" si="207"/>
        <v>0</v>
      </c>
      <c r="AR88" s="85">
        <f>+'All Plans Q1'!AR88+'All Plans Q2'!AR88</f>
        <v>0</v>
      </c>
      <c r="AS88" s="85">
        <f t="shared" si="208"/>
        <v>0</v>
      </c>
      <c r="AT88" s="85">
        <f t="shared" si="209"/>
        <v>0</v>
      </c>
      <c r="AU88" s="89">
        <f t="shared" si="210"/>
        <v>0</v>
      </c>
      <c r="AV88" s="178">
        <f t="shared" si="211"/>
        <v>0</v>
      </c>
      <c r="AW88" s="179">
        <f t="shared" si="212"/>
        <v>0</v>
      </c>
      <c r="AX88" s="180">
        <f t="shared" si="213"/>
        <v>0</v>
      </c>
      <c r="AY88" s="82"/>
      <c r="AZ88" s="84">
        <v>133771.68040264907</v>
      </c>
      <c r="BA88" s="88">
        <v>0.61860880849888122</v>
      </c>
      <c r="BB88" s="88">
        <v>17553.279597350942</v>
      </c>
      <c r="BC88" s="88">
        <v>0.57485769108730778</v>
      </c>
      <c r="BD88" s="85">
        <v>151324.96000000002</v>
      </c>
      <c r="BE88" s="89">
        <v>0.6131953432395526</v>
      </c>
      <c r="BF88" s="87">
        <f>+'All Plans Q1'!BF88+'All Plans Q2'!BF88</f>
        <v>51326.047998423557</v>
      </c>
      <c r="BG88" s="85">
        <f t="shared" si="214"/>
        <v>5.0492517519216337E-2</v>
      </c>
      <c r="BH88" s="85">
        <f>+'All Plans Q1'!BH88+'All Plans Q2'!BH88</f>
        <v>34424.312001576458</v>
      </c>
      <c r="BI88" s="85">
        <f t="shared" si="215"/>
        <v>9.1993928417209048E-2</v>
      </c>
      <c r="BJ88" s="85">
        <f t="shared" si="216"/>
        <v>85750.360000000015</v>
      </c>
      <c r="BK88" s="89">
        <f t="shared" si="217"/>
        <v>6.1659411379798822E-2</v>
      </c>
      <c r="BL88" s="178">
        <f t="shared" si="218"/>
        <v>185097.72840107261</v>
      </c>
      <c r="BM88" s="179">
        <f t="shared" si="219"/>
        <v>51977.5915989274</v>
      </c>
      <c r="BN88" s="180">
        <f t="shared" si="220"/>
        <v>237075.32</v>
      </c>
      <c r="BO88" s="82"/>
      <c r="BP88" s="84">
        <v>-5747.8499999999867</v>
      </c>
      <c r="BQ88" s="88">
        <v>-3.8352238606792467E-2</v>
      </c>
      <c r="BR88" s="88">
        <v>862.19999999999936</v>
      </c>
      <c r="BS88" s="88">
        <v>4.4817548601725717E-2</v>
      </c>
      <c r="BT88" s="85">
        <v>-4885.6499999999869</v>
      </c>
      <c r="BU88" s="89">
        <v>-2.8890708896089995E-2</v>
      </c>
      <c r="BV88" s="87">
        <f>+'All Plans Q1'!BV88+'All Plans Q2'!BV88</f>
        <v>12100.280000000002</v>
      </c>
      <c r="BW88" s="85">
        <f t="shared" si="221"/>
        <v>2.7407699346760534E-2</v>
      </c>
      <c r="BX88" s="85">
        <f>+'All Plans Q1'!BX88+'All Plans Q2'!BX88</f>
        <v>5798.8099999999931</v>
      </c>
      <c r="BY88" s="85">
        <f t="shared" si="222"/>
        <v>2.6061130386323156E-2</v>
      </c>
      <c r="BZ88" s="85">
        <f t="shared" si="223"/>
        <v>17899.089999999997</v>
      </c>
      <c r="CA88" s="89">
        <f t="shared" si="224"/>
        <v>2.6956460843373487E-2</v>
      </c>
      <c r="CB88" s="178">
        <f t="shared" si="225"/>
        <v>6352.4300000000158</v>
      </c>
      <c r="CC88" s="179">
        <f t="shared" si="226"/>
        <v>6661.0099999999929</v>
      </c>
      <c r="CD88" s="180">
        <f t="shared" si="227"/>
        <v>13013.44000000001</v>
      </c>
      <c r="CE88" s="82"/>
      <c r="CF88" s="84">
        <v>0</v>
      </c>
      <c r="CG88" s="88">
        <v>0</v>
      </c>
      <c r="CH88" s="88">
        <v>0</v>
      </c>
      <c r="CI88" s="88">
        <v>0</v>
      </c>
      <c r="CJ88" s="85">
        <v>0</v>
      </c>
      <c r="CK88" s="89">
        <v>0</v>
      </c>
      <c r="CL88" s="87">
        <f>+'All Plans Q1'!CL88+'All Plans Q2'!CL88</f>
        <v>0</v>
      </c>
      <c r="CM88" s="85">
        <f t="shared" si="228"/>
        <v>0</v>
      </c>
      <c r="CN88" s="85">
        <f>+'All Plans Q1'!CN88+'All Plans Q2'!CN88</f>
        <v>0</v>
      </c>
      <c r="CO88" s="85">
        <f t="shared" si="229"/>
        <v>0</v>
      </c>
      <c r="CP88" s="85">
        <f t="shared" si="230"/>
        <v>0</v>
      </c>
      <c r="CQ88" s="89">
        <f t="shared" si="231"/>
        <v>0</v>
      </c>
      <c r="CR88" s="178">
        <f t="shared" si="232"/>
        <v>0</v>
      </c>
      <c r="CS88" s="179">
        <f t="shared" si="233"/>
        <v>0</v>
      </c>
      <c r="CT88" s="180">
        <f t="shared" si="234"/>
        <v>0</v>
      </c>
      <c r="CU88" s="82"/>
      <c r="CV88" s="87">
        <f t="shared" si="235"/>
        <v>339912.82040264911</v>
      </c>
      <c r="CW88" s="88">
        <f t="shared" si="191"/>
        <v>0.26076792867445214</v>
      </c>
      <c r="CX88" s="88">
        <f t="shared" si="236"/>
        <v>32342.319597350943</v>
      </c>
      <c r="CY88" s="88">
        <f t="shared" si="237"/>
        <v>0.17844432206697494</v>
      </c>
      <c r="CZ88" s="85">
        <f t="shared" si="238"/>
        <v>372255.14000000007</v>
      </c>
      <c r="DA88" s="89">
        <f t="shared" si="239"/>
        <v>0.25071856396316428</v>
      </c>
      <c r="DB88" s="87">
        <f t="shared" si="240"/>
        <v>183186.91799842354</v>
      </c>
      <c r="DC88" s="88">
        <f t="shared" si="241"/>
        <v>3.8709642368451994E-2</v>
      </c>
      <c r="DD88" s="85">
        <f t="shared" si="242"/>
        <v>78348.88200157645</v>
      </c>
      <c r="DE88" s="88">
        <f t="shared" si="243"/>
        <v>3.9608911147161439E-2</v>
      </c>
      <c r="DF88" s="85">
        <f t="shared" si="244"/>
        <v>261535.8</v>
      </c>
      <c r="DG88" s="89">
        <f t="shared" si="245"/>
        <v>3.8974725034815388E-2</v>
      </c>
      <c r="DH88" s="226"/>
      <c r="DI88" s="239" t="s">
        <v>151</v>
      </c>
      <c r="DJ88" s="87">
        <f t="shared" si="246"/>
        <v>372255.14000000007</v>
      </c>
      <c r="DK88" s="85">
        <f t="shared" si="247"/>
        <v>261535.8</v>
      </c>
      <c r="DL88" s="86">
        <f t="shared" si="248"/>
        <v>633790.94000000006</v>
      </c>
      <c r="DM88"/>
    </row>
    <row r="89" spans="1:119" s="101" customFormat="1" ht="15.6">
      <c r="A89" s="74">
        <v>74</v>
      </c>
      <c r="B89" s="74" t="s">
        <v>152</v>
      </c>
      <c r="C89" s="83"/>
      <c r="D89" s="84">
        <v>0</v>
      </c>
      <c r="E89" s="88">
        <v>0</v>
      </c>
      <c r="F89" s="88">
        <v>0</v>
      </c>
      <c r="G89" s="88">
        <v>0</v>
      </c>
      <c r="H89" s="85">
        <v>0</v>
      </c>
      <c r="I89" s="89">
        <v>0</v>
      </c>
      <c r="J89" s="87">
        <f>+'All Plans Q1'!J89+'All Plans Q2'!J89</f>
        <v>0</v>
      </c>
      <c r="K89" s="85">
        <f t="shared" si="193"/>
        <v>0</v>
      </c>
      <c r="L89" s="85">
        <f>+'All Plans Q1'!L89+'All Plans Q2'!L89</f>
        <v>0</v>
      </c>
      <c r="M89" s="85">
        <f t="shared" si="194"/>
        <v>0</v>
      </c>
      <c r="N89" s="85">
        <f t="shared" si="195"/>
        <v>0</v>
      </c>
      <c r="O89" s="89">
        <f t="shared" si="196"/>
        <v>0</v>
      </c>
      <c r="P89" s="178">
        <f t="shared" si="197"/>
        <v>0</v>
      </c>
      <c r="Q89" s="179">
        <f t="shared" si="198"/>
        <v>0</v>
      </c>
      <c r="R89" s="180">
        <f t="shared" si="199"/>
        <v>0</v>
      </c>
      <c r="S89" s="80"/>
      <c r="T89" s="84">
        <v>0</v>
      </c>
      <c r="U89" s="88">
        <v>0</v>
      </c>
      <c r="V89" s="85">
        <v>0</v>
      </c>
      <c r="W89" s="88">
        <v>0</v>
      </c>
      <c r="X89" s="85">
        <v>0</v>
      </c>
      <c r="Y89" s="89">
        <v>0</v>
      </c>
      <c r="Z89" s="87">
        <f>+'All Plans Q1'!Z89+'All Plans Q2'!Z89</f>
        <v>0</v>
      </c>
      <c r="AA89" s="88">
        <f t="shared" si="200"/>
        <v>0</v>
      </c>
      <c r="AB89" s="85">
        <f>+'All Plans Q1'!AB89+'All Plans Q2'!AB89</f>
        <v>0</v>
      </c>
      <c r="AC89" s="88">
        <f t="shared" si="201"/>
        <v>0</v>
      </c>
      <c r="AD89" s="85">
        <f t="shared" si="202"/>
        <v>0</v>
      </c>
      <c r="AE89" s="89">
        <f t="shared" si="203"/>
        <v>0</v>
      </c>
      <c r="AF89" s="178">
        <f t="shared" si="204"/>
        <v>0</v>
      </c>
      <c r="AG89" s="179">
        <f t="shared" si="205"/>
        <v>0</v>
      </c>
      <c r="AH89" s="180">
        <f t="shared" si="206"/>
        <v>0</v>
      </c>
      <c r="AI89" s="82"/>
      <c r="AJ89" s="84">
        <v>0</v>
      </c>
      <c r="AK89" s="88">
        <v>0</v>
      </c>
      <c r="AL89" s="85">
        <v>0</v>
      </c>
      <c r="AM89" s="88">
        <v>0</v>
      </c>
      <c r="AN89" s="85">
        <v>0</v>
      </c>
      <c r="AO89" s="89">
        <v>0</v>
      </c>
      <c r="AP89" s="87">
        <f>+'All Plans Q1'!AP89+'All Plans Q2'!AP89</f>
        <v>0</v>
      </c>
      <c r="AQ89" s="85">
        <f t="shared" si="207"/>
        <v>0</v>
      </c>
      <c r="AR89" s="85">
        <f>+'All Plans Q1'!AR89+'All Plans Q2'!AR89</f>
        <v>0</v>
      </c>
      <c r="AS89" s="85">
        <f t="shared" si="208"/>
        <v>0</v>
      </c>
      <c r="AT89" s="85">
        <f t="shared" si="209"/>
        <v>0</v>
      </c>
      <c r="AU89" s="89">
        <f t="shared" si="210"/>
        <v>0</v>
      </c>
      <c r="AV89" s="178">
        <f t="shared" si="211"/>
        <v>0</v>
      </c>
      <c r="AW89" s="179">
        <f t="shared" si="212"/>
        <v>0</v>
      </c>
      <c r="AX89" s="180">
        <f t="shared" si="213"/>
        <v>0</v>
      </c>
      <c r="AY89" s="82"/>
      <c r="AZ89" s="84">
        <v>0</v>
      </c>
      <c r="BA89" s="88">
        <v>0</v>
      </c>
      <c r="BB89" s="88">
        <v>0</v>
      </c>
      <c r="BC89" s="88">
        <v>0</v>
      </c>
      <c r="BD89" s="85">
        <v>0</v>
      </c>
      <c r="BE89" s="89">
        <v>0</v>
      </c>
      <c r="BF89" s="87">
        <f>+'All Plans Q1'!BF89+'All Plans Q2'!BF89</f>
        <v>0</v>
      </c>
      <c r="BG89" s="85">
        <f t="shared" si="214"/>
        <v>0</v>
      </c>
      <c r="BH89" s="85">
        <f>+'All Plans Q1'!BH89+'All Plans Q2'!BH89</f>
        <v>0</v>
      </c>
      <c r="BI89" s="85">
        <f t="shared" si="215"/>
        <v>0</v>
      </c>
      <c r="BJ89" s="85">
        <f t="shared" si="216"/>
        <v>0</v>
      </c>
      <c r="BK89" s="89">
        <f t="shared" si="217"/>
        <v>0</v>
      </c>
      <c r="BL89" s="178">
        <f t="shared" si="218"/>
        <v>0</v>
      </c>
      <c r="BM89" s="179">
        <f t="shared" si="219"/>
        <v>0</v>
      </c>
      <c r="BN89" s="180">
        <f t="shared" si="220"/>
        <v>0</v>
      </c>
      <c r="BO89" s="82"/>
      <c r="BP89" s="84">
        <v>0</v>
      </c>
      <c r="BQ89" s="88">
        <v>0</v>
      </c>
      <c r="BR89" s="88">
        <v>0</v>
      </c>
      <c r="BS89" s="88">
        <v>0</v>
      </c>
      <c r="BT89" s="85">
        <v>0</v>
      </c>
      <c r="BU89" s="89">
        <v>0</v>
      </c>
      <c r="BV89" s="87">
        <f>+'All Plans Q1'!BV89+'All Plans Q2'!BV89</f>
        <v>0</v>
      </c>
      <c r="BW89" s="85">
        <f t="shared" si="221"/>
        <v>0</v>
      </c>
      <c r="BX89" s="85">
        <f>+'All Plans Q1'!BX89+'All Plans Q2'!BX89</f>
        <v>0</v>
      </c>
      <c r="BY89" s="85">
        <f t="shared" si="222"/>
        <v>0</v>
      </c>
      <c r="BZ89" s="85">
        <f t="shared" si="223"/>
        <v>0</v>
      </c>
      <c r="CA89" s="89">
        <f t="shared" si="224"/>
        <v>0</v>
      </c>
      <c r="CB89" s="178">
        <f t="shared" si="225"/>
        <v>0</v>
      </c>
      <c r="CC89" s="179">
        <f t="shared" si="226"/>
        <v>0</v>
      </c>
      <c r="CD89" s="180">
        <f t="shared" si="227"/>
        <v>0</v>
      </c>
      <c r="CE89" s="82"/>
      <c r="CF89" s="84">
        <v>0</v>
      </c>
      <c r="CG89" s="88">
        <v>0</v>
      </c>
      <c r="CH89" s="88">
        <v>0</v>
      </c>
      <c r="CI89" s="88">
        <v>0</v>
      </c>
      <c r="CJ89" s="85">
        <v>0</v>
      </c>
      <c r="CK89" s="89">
        <v>0</v>
      </c>
      <c r="CL89" s="87">
        <f>+'All Plans Q1'!CL89+'All Plans Q2'!CL89</f>
        <v>0</v>
      </c>
      <c r="CM89" s="85">
        <f t="shared" si="228"/>
        <v>0</v>
      </c>
      <c r="CN89" s="85">
        <f>+'All Plans Q1'!CN89+'All Plans Q2'!CN89</f>
        <v>0</v>
      </c>
      <c r="CO89" s="85">
        <f t="shared" si="229"/>
        <v>0</v>
      </c>
      <c r="CP89" s="85">
        <f t="shared" si="230"/>
        <v>0</v>
      </c>
      <c r="CQ89" s="89">
        <f t="shared" si="231"/>
        <v>0</v>
      </c>
      <c r="CR89" s="178">
        <f t="shared" si="232"/>
        <v>0</v>
      </c>
      <c r="CS89" s="179">
        <f t="shared" si="233"/>
        <v>0</v>
      </c>
      <c r="CT89" s="180">
        <f t="shared" si="234"/>
        <v>0</v>
      </c>
      <c r="CU89" s="82"/>
      <c r="CV89" s="87">
        <f t="shared" si="235"/>
        <v>0</v>
      </c>
      <c r="CW89" s="88">
        <f t="shared" si="191"/>
        <v>0</v>
      </c>
      <c r="CX89" s="88">
        <f t="shared" si="236"/>
        <v>0</v>
      </c>
      <c r="CY89" s="88">
        <f t="shared" si="237"/>
        <v>0</v>
      </c>
      <c r="CZ89" s="85">
        <f t="shared" si="238"/>
        <v>0</v>
      </c>
      <c r="DA89" s="89">
        <f t="shared" si="239"/>
        <v>0</v>
      </c>
      <c r="DB89" s="87">
        <f t="shared" si="240"/>
        <v>0</v>
      </c>
      <c r="DC89" s="88">
        <f t="shared" si="241"/>
        <v>0</v>
      </c>
      <c r="DD89" s="85">
        <f t="shared" si="242"/>
        <v>0</v>
      </c>
      <c r="DE89" s="88">
        <f t="shared" si="243"/>
        <v>0</v>
      </c>
      <c r="DF89" s="85">
        <f t="shared" si="244"/>
        <v>0</v>
      </c>
      <c r="DG89" s="89">
        <f t="shared" si="245"/>
        <v>0</v>
      </c>
      <c r="DH89" s="226"/>
      <c r="DI89" s="239" t="s">
        <v>152</v>
      </c>
      <c r="DJ89" s="87">
        <f t="shared" si="246"/>
        <v>0</v>
      </c>
      <c r="DK89" s="85">
        <f t="shared" si="247"/>
        <v>0</v>
      </c>
      <c r="DL89" s="86">
        <f t="shared" si="248"/>
        <v>0</v>
      </c>
      <c r="DM89"/>
    </row>
    <row r="90" spans="1:119" s="101" customFormat="1" ht="15.6">
      <c r="A90" s="74">
        <v>75</v>
      </c>
      <c r="B90" s="74" t="s">
        <v>153</v>
      </c>
      <c r="C90" s="83"/>
      <c r="D90" s="84">
        <v>111836.13999999998</v>
      </c>
      <c r="E90" s="88">
        <v>0.5695058408954341</v>
      </c>
      <c r="F90" s="88">
        <v>15644.72</v>
      </c>
      <c r="G90" s="88">
        <v>0.55959938476946736</v>
      </c>
      <c r="H90" s="85">
        <v>127480.85999999999</v>
      </c>
      <c r="I90" s="89">
        <v>0.56827125987937466</v>
      </c>
      <c r="J90" s="87">
        <f>+'All Plans Q1'!J90+'All Plans Q2'!J90</f>
        <v>295185.91999999998</v>
      </c>
      <c r="K90" s="85">
        <f t="shared" si="193"/>
        <v>0.61611947276693002</v>
      </c>
      <c r="L90" s="85">
        <f>+'All Plans Q1'!L90+'All Plans Q2'!L90</f>
        <v>206030.37</v>
      </c>
      <c r="M90" s="85">
        <f t="shared" si="194"/>
        <v>0.5406798177705231</v>
      </c>
      <c r="N90" s="85">
        <f t="shared" si="195"/>
        <v>501216.29</v>
      </c>
      <c r="O90" s="89">
        <f t="shared" si="196"/>
        <v>0.5826991977102014</v>
      </c>
      <c r="P90" s="178">
        <f t="shared" si="197"/>
        <v>407022.05999999994</v>
      </c>
      <c r="Q90" s="179">
        <f t="shared" si="198"/>
        <v>221675.09</v>
      </c>
      <c r="R90" s="180">
        <f t="shared" si="199"/>
        <v>628697.14999999991</v>
      </c>
      <c r="S90" s="80"/>
      <c r="T90" s="84">
        <v>536239.5199999999</v>
      </c>
      <c r="U90" s="88">
        <v>1.4543942414355182</v>
      </c>
      <c r="V90" s="85">
        <v>163579.37</v>
      </c>
      <c r="W90" s="88">
        <v>3.2592673693438798</v>
      </c>
      <c r="X90" s="85">
        <v>699818.8899999999</v>
      </c>
      <c r="Y90" s="89">
        <v>1.6706427671094217</v>
      </c>
      <c r="Z90" s="87">
        <f>+'All Plans Q1'!Z90+'All Plans Q2'!Z90</f>
        <v>1527955.6</v>
      </c>
      <c r="AA90" s="88">
        <f t="shared" si="200"/>
        <v>0.93243415102698912</v>
      </c>
      <c r="AB90" s="85">
        <f>+'All Plans Q1'!AB90+'All Plans Q2'!AB90</f>
        <v>478850.17000000004</v>
      </c>
      <c r="AC90" s="88">
        <f t="shared" si="201"/>
        <v>0.97687243847756067</v>
      </c>
      <c r="AD90" s="85">
        <f t="shared" si="202"/>
        <v>2006805.77</v>
      </c>
      <c r="AE90" s="89">
        <f t="shared" si="203"/>
        <v>0.94266641645462057</v>
      </c>
      <c r="AF90" s="178">
        <f t="shared" si="204"/>
        <v>2064195.12</v>
      </c>
      <c r="AG90" s="179">
        <f t="shared" si="205"/>
        <v>642429.54</v>
      </c>
      <c r="AH90" s="180">
        <f t="shared" si="206"/>
        <v>2706624.66</v>
      </c>
      <c r="AI90" s="82"/>
      <c r="AJ90" s="84">
        <v>263669.3779890376</v>
      </c>
      <c r="AK90" s="88">
        <v>2.1528951759507282</v>
      </c>
      <c r="AL90" s="85">
        <v>44670.252010962431</v>
      </c>
      <c r="AM90" s="88">
        <v>2.4086192176729448</v>
      </c>
      <c r="AN90" s="85">
        <v>308339.63</v>
      </c>
      <c r="AO90" s="89">
        <v>2.186526755449659</v>
      </c>
      <c r="AP90" s="87">
        <f>+'All Plans Q1'!AP90+'All Plans Q2'!AP90</f>
        <v>183577.26653939812</v>
      </c>
      <c r="AQ90" s="85">
        <f t="shared" si="207"/>
        <v>0.83242915558466846</v>
      </c>
      <c r="AR90" s="85">
        <f>+'All Plans Q1'!AR90+'All Plans Q2'!AR90</f>
        <v>278038.93346060184</v>
      </c>
      <c r="AS90" s="85">
        <f t="shared" si="208"/>
        <v>1.4231840741416117</v>
      </c>
      <c r="AT90" s="85">
        <f t="shared" si="209"/>
        <v>461616.19999999995</v>
      </c>
      <c r="AU90" s="89">
        <f t="shared" si="210"/>
        <v>1.1099318098755457</v>
      </c>
      <c r="AV90" s="178">
        <f t="shared" si="211"/>
        <v>447246.64452843572</v>
      </c>
      <c r="AW90" s="179">
        <f t="shared" si="212"/>
        <v>322709.1854715643</v>
      </c>
      <c r="AX90" s="180">
        <f t="shared" si="213"/>
        <v>769955.83000000007</v>
      </c>
      <c r="AY90" s="82"/>
      <c r="AZ90" s="84">
        <v>246068.81246235914</v>
      </c>
      <c r="BA90" s="88">
        <v>1.1379115103278634</v>
      </c>
      <c r="BB90" s="88">
        <v>32288.707537640894</v>
      </c>
      <c r="BC90" s="88">
        <v>1.0574327014128342</v>
      </c>
      <c r="BD90" s="85">
        <v>278357.52</v>
      </c>
      <c r="BE90" s="89">
        <v>1.1279536106912607</v>
      </c>
      <c r="BF90" s="87">
        <f>+'All Plans Q1'!BF90+'All Plans Q2'!BF90</f>
        <v>729165.14131708117</v>
      </c>
      <c r="BG90" s="85">
        <f t="shared" si="214"/>
        <v>0.71732356392382668</v>
      </c>
      <c r="BH90" s="85">
        <f>+'All Plans Q1'!BH90+'All Plans Q2'!BH90</f>
        <v>489050.08868291887</v>
      </c>
      <c r="BI90" s="85">
        <f t="shared" si="215"/>
        <v>1.3069146842692418</v>
      </c>
      <c r="BJ90" s="85">
        <f t="shared" si="216"/>
        <v>1218215.23</v>
      </c>
      <c r="BK90" s="89">
        <f t="shared" si="217"/>
        <v>0.87596639845834146</v>
      </c>
      <c r="BL90" s="178">
        <f t="shared" si="218"/>
        <v>975233.95377944037</v>
      </c>
      <c r="BM90" s="179">
        <f t="shared" si="219"/>
        <v>521338.79622055974</v>
      </c>
      <c r="BN90" s="180">
        <f t="shared" si="220"/>
        <v>1496572.75</v>
      </c>
      <c r="BO90" s="82"/>
      <c r="BP90" s="84">
        <v>531109.57999999996</v>
      </c>
      <c r="BQ90" s="88">
        <v>3.5438018282511505</v>
      </c>
      <c r="BR90" s="88">
        <v>183647.11000000007</v>
      </c>
      <c r="BS90" s="88">
        <v>9.5460604012891199</v>
      </c>
      <c r="BT90" s="85">
        <v>714756.69000000006</v>
      </c>
      <c r="BU90" s="89">
        <v>4.2266284859379812</v>
      </c>
      <c r="BV90" s="87">
        <f>+'All Plans Q1'!BV90+'All Plans Q2'!BV90</f>
        <v>465001.91999999987</v>
      </c>
      <c r="BW90" s="85">
        <f t="shared" si="221"/>
        <v>1.0532510668369979</v>
      </c>
      <c r="BX90" s="85">
        <f>+'All Plans Q1'!BX90+'All Plans Q2'!BX90</f>
        <v>790372.77</v>
      </c>
      <c r="BY90" s="85">
        <f t="shared" si="222"/>
        <v>3.5521094522444137</v>
      </c>
      <c r="BZ90" s="85">
        <f t="shared" si="223"/>
        <v>1255374.69</v>
      </c>
      <c r="CA90" s="89">
        <f t="shared" si="224"/>
        <v>1.89062453313253</v>
      </c>
      <c r="CB90" s="178">
        <f t="shared" si="225"/>
        <v>996111.49999999977</v>
      </c>
      <c r="CC90" s="179">
        <f t="shared" si="226"/>
        <v>974019.88000000012</v>
      </c>
      <c r="CD90" s="180">
        <f t="shared" si="227"/>
        <v>1970131.38</v>
      </c>
      <c r="CE90" s="82"/>
      <c r="CF90" s="84">
        <v>0</v>
      </c>
      <c r="CG90" s="88">
        <v>0</v>
      </c>
      <c r="CH90" s="88">
        <v>0</v>
      </c>
      <c r="CI90" s="88">
        <v>0</v>
      </c>
      <c r="CJ90" s="85">
        <v>0</v>
      </c>
      <c r="CK90" s="89">
        <v>0</v>
      </c>
      <c r="CL90" s="87">
        <f>+'All Plans Q1'!CL90+'All Plans Q2'!CL90</f>
        <v>0</v>
      </c>
      <c r="CM90" s="85">
        <f t="shared" si="228"/>
        <v>0</v>
      </c>
      <c r="CN90" s="85">
        <f>+'All Plans Q1'!CN90+'All Plans Q2'!CN90</f>
        <v>0</v>
      </c>
      <c r="CO90" s="85">
        <f t="shared" si="229"/>
        <v>0</v>
      </c>
      <c r="CP90" s="85">
        <f t="shared" si="230"/>
        <v>0</v>
      </c>
      <c r="CQ90" s="89">
        <f t="shared" si="231"/>
        <v>0</v>
      </c>
      <c r="CR90" s="178">
        <f t="shared" si="232"/>
        <v>0</v>
      </c>
      <c r="CS90" s="179">
        <f t="shared" si="233"/>
        <v>0</v>
      </c>
      <c r="CT90" s="180">
        <f t="shared" si="234"/>
        <v>0</v>
      </c>
      <c r="CU90" s="82"/>
      <c r="CV90" s="87">
        <f t="shared" si="235"/>
        <v>1688923.4304513969</v>
      </c>
      <c r="CW90" s="88">
        <f t="shared" si="191"/>
        <v>1.2956765329617692</v>
      </c>
      <c r="CX90" s="88">
        <f t="shared" si="236"/>
        <v>439830.15954860341</v>
      </c>
      <c r="CY90" s="88">
        <f t="shared" si="237"/>
        <v>2.4267027109486743</v>
      </c>
      <c r="CZ90" s="85">
        <f t="shared" si="238"/>
        <v>2128753.5900000003</v>
      </c>
      <c r="DA90" s="89">
        <f t="shared" si="239"/>
        <v>1.4337425753643873</v>
      </c>
      <c r="DB90" s="87">
        <f t="shared" si="240"/>
        <v>3200885.8478564792</v>
      </c>
      <c r="DC90" s="88">
        <f t="shared" si="241"/>
        <v>0.67638643515925001</v>
      </c>
      <c r="DD90" s="85">
        <f t="shared" si="242"/>
        <v>2242342.3321435209</v>
      </c>
      <c r="DE90" s="88">
        <f t="shared" si="243"/>
        <v>1.1336056868508273</v>
      </c>
      <c r="DF90" s="85">
        <f t="shared" si="244"/>
        <v>5443228.1799999997</v>
      </c>
      <c r="DG90" s="89">
        <f t="shared" si="245"/>
        <v>0.81116360214264582</v>
      </c>
      <c r="DH90" s="226"/>
      <c r="DI90" s="239" t="s">
        <v>153</v>
      </c>
      <c r="DJ90" s="87">
        <f t="shared" si="246"/>
        <v>2128753.5900000003</v>
      </c>
      <c r="DK90" s="85">
        <f t="shared" si="247"/>
        <v>5443228.1799999997</v>
      </c>
      <c r="DL90" s="86">
        <f t="shared" si="248"/>
        <v>7571981.7699999996</v>
      </c>
      <c r="DM90"/>
    </row>
    <row r="91" spans="1:119" s="101" customFormat="1" ht="15.6">
      <c r="A91" s="74">
        <v>76</v>
      </c>
      <c r="B91" s="74" t="s">
        <v>154</v>
      </c>
      <c r="C91" s="83"/>
      <c r="D91" s="84">
        <v>1306780.44</v>
      </c>
      <c r="E91" s="88">
        <v>6.6545491765712361</v>
      </c>
      <c r="F91" s="88">
        <v>0</v>
      </c>
      <c r="G91" s="88">
        <v>0</v>
      </c>
      <c r="H91" s="85">
        <v>1306780.44</v>
      </c>
      <c r="I91" s="89">
        <v>5.8252334273907751</v>
      </c>
      <c r="J91" s="87">
        <f>+'All Plans Q1'!J91+'All Plans Q2'!J91</f>
        <v>2981711.04</v>
      </c>
      <c r="K91" s="85">
        <f t="shared" si="193"/>
        <v>6.2235022385489609</v>
      </c>
      <c r="L91" s="85">
        <f>+'All Plans Q1'!L91+'All Plans Q2'!L91</f>
        <v>0</v>
      </c>
      <c r="M91" s="85">
        <f t="shared" si="194"/>
        <v>0</v>
      </c>
      <c r="N91" s="85">
        <f t="shared" si="195"/>
        <v>2981711.04</v>
      </c>
      <c r="O91" s="89">
        <f t="shared" si="196"/>
        <v>3.4664488474858834</v>
      </c>
      <c r="P91" s="178">
        <f t="shared" si="197"/>
        <v>4288491.4800000004</v>
      </c>
      <c r="Q91" s="179">
        <f t="shared" si="198"/>
        <v>0</v>
      </c>
      <c r="R91" s="180">
        <f t="shared" si="199"/>
        <v>4288491.4800000004</v>
      </c>
      <c r="S91" s="80"/>
      <c r="T91" s="84">
        <v>4736770.0299999993</v>
      </c>
      <c r="U91" s="88">
        <v>12.84711551031589</v>
      </c>
      <c r="V91" s="85">
        <v>236755.99000000002</v>
      </c>
      <c r="W91" s="88">
        <v>4.7172884496602849</v>
      </c>
      <c r="X91" s="85">
        <v>4973526.0199999996</v>
      </c>
      <c r="Y91" s="89">
        <v>11.873050857977711</v>
      </c>
      <c r="Z91" s="87">
        <f>+'All Plans Q1'!Z91+'All Plans Q2'!Z91</f>
        <v>162105.33000000025</v>
      </c>
      <c r="AA91" s="88">
        <f t="shared" si="200"/>
        <v>9.892469765188211E-2</v>
      </c>
      <c r="AB91" s="85">
        <f>+'All Plans Q1'!AB91+'All Plans Q2'!AB91</f>
        <v>290969.91000000003</v>
      </c>
      <c r="AC91" s="88">
        <f t="shared" si="201"/>
        <v>0.59358960967957131</v>
      </c>
      <c r="AD91" s="85">
        <f t="shared" si="202"/>
        <v>453075.24000000028</v>
      </c>
      <c r="AE91" s="89">
        <f t="shared" si="203"/>
        <v>0.21282518680176879</v>
      </c>
      <c r="AF91" s="178">
        <f t="shared" si="204"/>
        <v>4898875.3599999994</v>
      </c>
      <c r="AG91" s="179">
        <f t="shared" si="205"/>
        <v>527725.9</v>
      </c>
      <c r="AH91" s="180">
        <f t="shared" si="206"/>
        <v>5426601.2599999998</v>
      </c>
      <c r="AI91" s="82"/>
      <c r="AJ91" s="84">
        <v>862996.33425804356</v>
      </c>
      <c r="AK91" s="88">
        <v>7.0464786584528998</v>
      </c>
      <c r="AL91" s="85">
        <v>127050.36660078661</v>
      </c>
      <c r="AM91" s="88">
        <v>6.8505535749372699</v>
      </c>
      <c r="AN91" s="85">
        <v>990046.70085883013</v>
      </c>
      <c r="AO91" s="89">
        <v>7.0207115464609489</v>
      </c>
      <c r="AP91" s="87">
        <f>+'All Plans Q1'!AP91+'All Plans Q2'!AP91</f>
        <v>77443.708591224407</v>
      </c>
      <c r="AQ91" s="85">
        <f t="shared" si="207"/>
        <v>0.35116766995821197</v>
      </c>
      <c r="AR91" s="85">
        <f>+'All Plans Q1'!AR91+'All Plans Q2'!AR91</f>
        <v>205666.82481079004</v>
      </c>
      <c r="AS91" s="85">
        <f t="shared" si="208"/>
        <v>1.052736557455775</v>
      </c>
      <c r="AT91" s="85">
        <f t="shared" si="209"/>
        <v>283110.53340201447</v>
      </c>
      <c r="AU91" s="89">
        <f t="shared" si="210"/>
        <v>0.68072434791874525</v>
      </c>
      <c r="AV91" s="178">
        <f t="shared" si="211"/>
        <v>940440.04284926795</v>
      </c>
      <c r="AW91" s="179">
        <f t="shared" si="212"/>
        <v>332717.19141157664</v>
      </c>
      <c r="AX91" s="180">
        <f t="shared" si="213"/>
        <v>1273157.2342608445</v>
      </c>
      <c r="AY91" s="82"/>
      <c r="AZ91" s="84">
        <v>1932741.1250420469</v>
      </c>
      <c r="BA91" s="88">
        <v>8.9376965356216846</v>
      </c>
      <c r="BB91" s="88">
        <v>216733.71635795297</v>
      </c>
      <c r="BC91" s="88">
        <v>7.0978783808073675</v>
      </c>
      <c r="BD91" s="85">
        <v>2149474.8413999998</v>
      </c>
      <c r="BE91" s="89">
        <v>8.7100499690008544</v>
      </c>
      <c r="BF91" s="87">
        <f>+'All Plans Q1'!BF91+'All Plans Q2'!BF91</f>
        <v>408091.9077226239</v>
      </c>
      <c r="BG91" s="85">
        <f t="shared" si="214"/>
        <v>0.40146453124089915</v>
      </c>
      <c r="BH91" s="85">
        <f>+'All Plans Q1'!BH91+'All Plans Q2'!BH91</f>
        <v>232322.12627737614</v>
      </c>
      <c r="BI91" s="85">
        <f t="shared" si="215"/>
        <v>0.62084683213177949</v>
      </c>
      <c r="BJ91" s="85">
        <f t="shared" si="216"/>
        <v>640414.03399999999</v>
      </c>
      <c r="BK91" s="89">
        <f t="shared" si="217"/>
        <v>0.46049430434813871</v>
      </c>
      <c r="BL91" s="178">
        <f t="shared" si="218"/>
        <v>2340833.0327646709</v>
      </c>
      <c r="BM91" s="179">
        <f t="shared" si="219"/>
        <v>449055.84263532911</v>
      </c>
      <c r="BN91" s="180">
        <f t="shared" si="220"/>
        <v>2789888.8754000003</v>
      </c>
      <c r="BO91" s="82"/>
      <c r="BP91" s="84">
        <v>643577.81999999075</v>
      </c>
      <c r="BQ91" s="88">
        <v>4.2942404750783396</v>
      </c>
      <c r="BR91" s="88">
        <v>98501.729999999356</v>
      </c>
      <c r="BS91" s="88">
        <v>5.1201647780434225</v>
      </c>
      <c r="BT91" s="85">
        <v>742079.54999999015</v>
      </c>
      <c r="BU91" s="89">
        <v>4.3881989616102732</v>
      </c>
      <c r="BV91" s="87">
        <f>+'All Plans Q1'!BV91+'All Plans Q2'!BV91</f>
        <v>105465.72999999989</v>
      </c>
      <c r="BW91" s="85">
        <f t="shared" si="221"/>
        <v>0.23888480425466349</v>
      </c>
      <c r="BX91" s="85">
        <f>+'All Plans Q1'!BX91+'All Plans Q2'!BX91</f>
        <v>59106.609999999673</v>
      </c>
      <c r="BY91" s="85">
        <f t="shared" si="222"/>
        <v>0.26563813435921257</v>
      </c>
      <c r="BZ91" s="85">
        <f t="shared" si="223"/>
        <v>164572.33999999956</v>
      </c>
      <c r="CA91" s="89">
        <f t="shared" si="224"/>
        <v>0.24784990963855355</v>
      </c>
      <c r="CB91" s="178">
        <f t="shared" si="225"/>
        <v>749043.54999999062</v>
      </c>
      <c r="CC91" s="179">
        <f t="shared" si="226"/>
        <v>157608.33999999904</v>
      </c>
      <c r="CD91" s="180">
        <f t="shared" si="227"/>
        <v>906651.88999998965</v>
      </c>
      <c r="CE91" s="82"/>
      <c r="CF91" s="84">
        <v>0</v>
      </c>
      <c r="CG91" s="88">
        <v>0</v>
      </c>
      <c r="CH91" s="88">
        <v>0</v>
      </c>
      <c r="CI91" s="88">
        <v>0</v>
      </c>
      <c r="CJ91" s="85">
        <v>0</v>
      </c>
      <c r="CK91" s="89">
        <v>0</v>
      </c>
      <c r="CL91" s="87">
        <f>+'All Plans Q1'!CL91+'All Plans Q2'!CL91</f>
        <v>0</v>
      </c>
      <c r="CM91" s="85">
        <f t="shared" si="228"/>
        <v>0</v>
      </c>
      <c r="CN91" s="85">
        <f>+'All Plans Q1'!CN91+'All Plans Q2'!CN91</f>
        <v>0</v>
      </c>
      <c r="CO91" s="85">
        <f t="shared" si="229"/>
        <v>0</v>
      </c>
      <c r="CP91" s="85">
        <f t="shared" si="230"/>
        <v>0</v>
      </c>
      <c r="CQ91" s="89">
        <f t="shared" si="231"/>
        <v>0</v>
      </c>
      <c r="CR91" s="178">
        <f t="shared" si="232"/>
        <v>0</v>
      </c>
      <c r="CS91" s="179">
        <f t="shared" si="233"/>
        <v>0</v>
      </c>
      <c r="CT91" s="180">
        <f t="shared" si="234"/>
        <v>0</v>
      </c>
      <c r="CU91" s="82"/>
      <c r="CV91" s="87">
        <f t="shared" si="235"/>
        <v>9482865.7493000794</v>
      </c>
      <c r="CW91" s="88">
        <f t="shared" si="191"/>
        <v>7.2748867089321951</v>
      </c>
      <c r="CX91" s="88">
        <f t="shared" si="236"/>
        <v>679041.80295873899</v>
      </c>
      <c r="CY91" s="88">
        <f t="shared" si="237"/>
        <v>3.7465202153908996</v>
      </c>
      <c r="CZ91" s="85">
        <f t="shared" si="238"/>
        <v>10161907.552258819</v>
      </c>
      <c r="DA91" s="89">
        <f t="shared" si="239"/>
        <v>6.8441737799208484</v>
      </c>
      <c r="DB91" s="87">
        <f t="shared" si="240"/>
        <v>3734817.7163138487</v>
      </c>
      <c r="DC91" s="88">
        <f t="shared" si="241"/>
        <v>0.78921278707856124</v>
      </c>
      <c r="DD91" s="85">
        <f t="shared" si="242"/>
        <v>788065.47108816588</v>
      </c>
      <c r="DE91" s="88">
        <f t="shared" si="243"/>
        <v>0.39840281603315059</v>
      </c>
      <c r="DF91" s="85">
        <f t="shared" si="244"/>
        <v>4522883.1874020146</v>
      </c>
      <c r="DG91" s="89">
        <f t="shared" si="245"/>
        <v>0.67401146838628945</v>
      </c>
      <c r="DH91" s="226"/>
      <c r="DI91" s="239" t="s">
        <v>154</v>
      </c>
      <c r="DJ91" s="87">
        <f t="shared" si="246"/>
        <v>10161907.552258819</v>
      </c>
      <c r="DK91" s="85">
        <f t="shared" si="247"/>
        <v>4522883.1874020146</v>
      </c>
      <c r="DL91" s="86">
        <f t="shared" si="248"/>
        <v>14684790.739660833</v>
      </c>
      <c r="DM91"/>
    </row>
    <row r="92" spans="1:119" s="101" customFormat="1" ht="15.6">
      <c r="A92" s="74">
        <v>77</v>
      </c>
      <c r="B92" s="74" t="s">
        <v>155</v>
      </c>
      <c r="C92" s="83"/>
      <c r="D92" s="84">
        <v>31835782.130914584</v>
      </c>
      <c r="E92" s="88">
        <v>162.11811202559699</v>
      </c>
      <c r="F92" s="88">
        <v>5432023.3984257476</v>
      </c>
      <c r="G92" s="88">
        <v>194.29922375168107</v>
      </c>
      <c r="H92" s="85">
        <v>37267805.529340334</v>
      </c>
      <c r="I92" s="89">
        <v>166.12864708551353</v>
      </c>
      <c r="J92" s="87">
        <f>+'All Plans Q1'!J92+'All Plans Q2'!J92</f>
        <v>2010550.8035410298</v>
      </c>
      <c r="K92" s="85">
        <f t="shared" si="193"/>
        <v>4.1964721794617672</v>
      </c>
      <c r="L92" s="85">
        <f>+'All Plans Q1'!L92+'All Plans Q2'!L92</f>
        <v>6849943.4159640297</v>
      </c>
      <c r="M92" s="85">
        <f t="shared" si="194"/>
        <v>17.97611758830422</v>
      </c>
      <c r="N92" s="85">
        <f t="shared" si="195"/>
        <v>8860494.2195050605</v>
      </c>
      <c r="O92" s="89">
        <f t="shared" si="196"/>
        <v>10.300947866282391</v>
      </c>
      <c r="P92" s="178">
        <f t="shared" si="197"/>
        <v>33846332.934455611</v>
      </c>
      <c r="Q92" s="179">
        <f t="shared" si="198"/>
        <v>12281966.814389776</v>
      </c>
      <c r="R92" s="180">
        <f t="shared" si="199"/>
        <v>46128299.748845384</v>
      </c>
      <c r="S92" s="80"/>
      <c r="T92" s="84">
        <v>18121452.84</v>
      </c>
      <c r="U92" s="88">
        <v>49.149187394732344</v>
      </c>
      <c r="V92" s="85">
        <v>3943111.6799999997</v>
      </c>
      <c r="W92" s="88">
        <v>78.565256928809092</v>
      </c>
      <c r="X92" s="85">
        <v>22064564.52</v>
      </c>
      <c r="Y92" s="89">
        <v>52.67363549554539</v>
      </c>
      <c r="Z92" s="87">
        <f>+'All Plans Q1'!Z92+'All Plans Q2'!Z92</f>
        <v>24423684.77</v>
      </c>
      <c r="AA92" s="88">
        <f t="shared" si="200"/>
        <v>14.904541580570633</v>
      </c>
      <c r="AB92" s="85">
        <f>+'All Plans Q1'!AB92+'All Plans Q2'!AB92</f>
        <v>10287505.879999999</v>
      </c>
      <c r="AC92" s="88">
        <f t="shared" si="201"/>
        <v>20.986900672600456</v>
      </c>
      <c r="AD92" s="85">
        <f t="shared" si="202"/>
        <v>34711190.649999999</v>
      </c>
      <c r="AE92" s="89">
        <f t="shared" si="203"/>
        <v>16.305052631430609</v>
      </c>
      <c r="AF92" s="178">
        <f t="shared" si="204"/>
        <v>42545137.609999999</v>
      </c>
      <c r="AG92" s="179">
        <f t="shared" si="205"/>
        <v>14230617.559999999</v>
      </c>
      <c r="AH92" s="180">
        <f t="shared" si="206"/>
        <v>56775755.170000002</v>
      </c>
      <c r="AI92" s="82"/>
      <c r="AJ92" s="84">
        <v>5466180.4001730382</v>
      </c>
      <c r="AK92" s="88">
        <v>44.632082436581733</v>
      </c>
      <c r="AL92" s="85">
        <v>1112313.0091715814</v>
      </c>
      <c r="AM92" s="88">
        <v>59.975898262244222</v>
      </c>
      <c r="AN92" s="85">
        <v>6578493.4093446191</v>
      </c>
      <c r="AO92" s="89">
        <v>46.650026304050684</v>
      </c>
      <c r="AP92" s="87">
        <f>+'All Plans Q1'!AP92+'All Plans Q2'!AP92</f>
        <v>3138992.4581182632</v>
      </c>
      <c r="AQ92" s="85">
        <f t="shared" si="207"/>
        <v>14.233727795142034</v>
      </c>
      <c r="AR92" s="85">
        <f>+'All Plans Q1'!AR92+'All Plans Q2'!AR92</f>
        <v>3312378.6532444144</v>
      </c>
      <c r="AS92" s="85">
        <f t="shared" si="208"/>
        <v>16.954908034460875</v>
      </c>
      <c r="AT92" s="85">
        <f t="shared" si="209"/>
        <v>6451371.1113626771</v>
      </c>
      <c r="AU92" s="89">
        <f t="shared" si="210"/>
        <v>15.511981628490481</v>
      </c>
      <c r="AV92" s="178">
        <f t="shared" si="211"/>
        <v>8605172.8582913019</v>
      </c>
      <c r="AW92" s="188">
        <f t="shared" si="212"/>
        <v>4424691.6624159962</v>
      </c>
      <c r="AX92" s="180">
        <f t="shared" si="213"/>
        <v>13029864.520707298</v>
      </c>
      <c r="AY92" s="82"/>
      <c r="AZ92" s="84">
        <v>9295380.8902872037</v>
      </c>
      <c r="BA92" s="88">
        <v>42.985215404156392</v>
      </c>
      <c r="BB92" s="88">
        <v>1219723.182365384</v>
      </c>
      <c r="BC92" s="88">
        <v>39.945085389401797</v>
      </c>
      <c r="BD92" s="85">
        <v>10515104.072652588</v>
      </c>
      <c r="BE92" s="89">
        <v>42.609050423868077</v>
      </c>
      <c r="BF92" s="87">
        <f>+'All Plans Q1'!BF92+'All Plans Q2'!BF92</f>
        <v>7174944.0033321269</v>
      </c>
      <c r="BG92" s="85">
        <f t="shared" si="214"/>
        <v>7.0584235474114587</v>
      </c>
      <c r="BH92" s="85">
        <f>+'All Plans Q1'!BH92+'All Plans Q2'!BH92</f>
        <v>4812225.3825607495</v>
      </c>
      <c r="BI92" s="85">
        <f t="shared" si="215"/>
        <v>12.859967030001842</v>
      </c>
      <c r="BJ92" s="85">
        <f t="shared" si="216"/>
        <v>11987169.385892875</v>
      </c>
      <c r="BK92" s="89">
        <f t="shared" si="217"/>
        <v>8.6194601217312563</v>
      </c>
      <c r="BL92" s="178">
        <f t="shared" si="218"/>
        <v>16470324.893619331</v>
      </c>
      <c r="BM92" s="179">
        <f t="shared" si="219"/>
        <v>6031948.5649261335</v>
      </c>
      <c r="BN92" s="180">
        <f t="shared" si="220"/>
        <v>22502273.458545465</v>
      </c>
      <c r="BO92" s="82"/>
      <c r="BP92" s="84">
        <v>1081047.8200000005</v>
      </c>
      <c r="BQ92" s="88">
        <v>7.2132369386801933</v>
      </c>
      <c r="BR92" s="88">
        <v>1136999.18</v>
      </c>
      <c r="BS92" s="88">
        <v>59.101735107599538</v>
      </c>
      <c r="BT92" s="85">
        <v>2218047.0000000005</v>
      </c>
      <c r="BU92" s="89">
        <v>13.116156539016488</v>
      </c>
      <c r="BV92" s="87">
        <f>+'All Plans Q1'!BV92+'All Plans Q2'!BV92</f>
        <v>3888443.8899999997</v>
      </c>
      <c r="BW92" s="85">
        <f t="shared" si="221"/>
        <v>8.8075070216447848</v>
      </c>
      <c r="BX92" s="85">
        <f>+'All Plans Q1'!BX92+'All Plans Q2'!BX92</f>
        <v>3381105.5599999996</v>
      </c>
      <c r="BY92" s="85">
        <f t="shared" si="222"/>
        <v>15.195433692271736</v>
      </c>
      <c r="BZ92" s="85">
        <f t="shared" si="223"/>
        <v>7269549.4499999993</v>
      </c>
      <c r="CA92" s="89">
        <f t="shared" si="224"/>
        <v>10.948116641566264</v>
      </c>
      <c r="CB92" s="178">
        <f t="shared" si="225"/>
        <v>4969491.71</v>
      </c>
      <c r="CC92" s="179">
        <f t="shared" si="226"/>
        <v>4518104.7399999993</v>
      </c>
      <c r="CD92" s="180">
        <f t="shared" si="227"/>
        <v>9487596.4499999993</v>
      </c>
      <c r="CE92" s="82"/>
      <c r="CF92" s="84">
        <v>16839693.870000001</v>
      </c>
      <c r="CG92" s="88">
        <v>67.401373147829432</v>
      </c>
      <c r="CH92" s="88">
        <v>2073577.13</v>
      </c>
      <c r="CI92" s="88">
        <v>59.618099824616884</v>
      </c>
      <c r="CJ92" s="85">
        <v>18913271</v>
      </c>
      <c r="CK92" s="89">
        <v>66.450255249927096</v>
      </c>
      <c r="CL92" s="87">
        <f>+'All Plans Q1'!CL92+'All Plans Q2'!CL92</f>
        <v>9816647</v>
      </c>
      <c r="CM92" s="85">
        <f t="shared" si="228"/>
        <v>10.487624222507591</v>
      </c>
      <c r="CN92" s="85">
        <f>+'All Plans Q1'!CN92+'All Plans Q2'!CN92</f>
        <v>5796924</v>
      </c>
      <c r="CO92" s="85">
        <f t="shared" si="229"/>
        <v>18.41796004994551</v>
      </c>
      <c r="CP92" s="85">
        <f t="shared" si="230"/>
        <v>15613571</v>
      </c>
      <c r="CQ92" s="89">
        <f t="shared" si="231"/>
        <v>12.483217071152454</v>
      </c>
      <c r="CR92" s="178">
        <f t="shared" si="232"/>
        <v>26656340.870000001</v>
      </c>
      <c r="CS92" s="179">
        <f t="shared" si="233"/>
        <v>7870501.1299999999</v>
      </c>
      <c r="CT92" s="180">
        <f t="shared" si="234"/>
        <v>34526842</v>
      </c>
      <c r="CU92" s="82"/>
      <c r="CV92" s="87">
        <f t="shared" si="235"/>
        <v>82639537.951374829</v>
      </c>
      <c r="CW92" s="88">
        <f t="shared" si="191"/>
        <v>63.397847461789489</v>
      </c>
      <c r="CX92" s="88">
        <f t="shared" si="236"/>
        <v>14917747.579962712</v>
      </c>
      <c r="CY92" s="88">
        <f t="shared" si="237"/>
        <v>82.30663065647083</v>
      </c>
      <c r="CZ92" s="85">
        <f t="shared" si="238"/>
        <v>97557285.531337544</v>
      </c>
      <c r="DA92" s="89">
        <f t="shared" si="239"/>
        <v>65.706070660465102</v>
      </c>
      <c r="DB92" s="87">
        <f t="shared" si="240"/>
        <v>50453262.924991421</v>
      </c>
      <c r="DC92" s="88">
        <f t="shared" si="241"/>
        <v>10.661393212394694</v>
      </c>
      <c r="DD92" s="85">
        <f t="shared" si="242"/>
        <v>34440082.891769186</v>
      </c>
      <c r="DE92" s="88">
        <f t="shared" si="243"/>
        <v>17.411022956696598</v>
      </c>
      <c r="DF92" s="85">
        <f t="shared" si="244"/>
        <v>84893345.8167606</v>
      </c>
      <c r="DG92" s="89">
        <f t="shared" si="245"/>
        <v>12.651020665215773</v>
      </c>
      <c r="DH92" s="226"/>
      <c r="DI92" s="239" t="s">
        <v>155</v>
      </c>
      <c r="DJ92" s="87">
        <f t="shared" si="246"/>
        <v>97557285.531337544</v>
      </c>
      <c r="DK92" s="85">
        <f t="shared" si="247"/>
        <v>84893345.8167606</v>
      </c>
      <c r="DL92" s="86">
        <f t="shared" si="248"/>
        <v>182450631.34809816</v>
      </c>
      <c r="DM92"/>
    </row>
    <row r="93" spans="1:119" s="101" customFormat="1" ht="15.6">
      <c r="A93" s="74">
        <v>78</v>
      </c>
      <c r="B93" s="74" t="s">
        <v>156</v>
      </c>
      <c r="C93" s="83"/>
      <c r="D93" s="84">
        <v>278971.13</v>
      </c>
      <c r="E93" s="88">
        <v>1.4206113334759185</v>
      </c>
      <c r="F93" s="88">
        <v>0</v>
      </c>
      <c r="G93" s="88">
        <v>0</v>
      </c>
      <c r="H93" s="85">
        <v>278971.13</v>
      </c>
      <c r="I93" s="89">
        <v>1.2435692347468696</v>
      </c>
      <c r="J93" s="87">
        <f>+'All Plans Q1'!J93+'All Plans Q2'!J93</f>
        <v>756567.52</v>
      </c>
      <c r="K93" s="85">
        <f t="shared" si="193"/>
        <v>1.5791267467465377</v>
      </c>
      <c r="L93" s="85">
        <f>+'All Plans Q1'!L93+'All Plans Q2'!L93</f>
        <v>0</v>
      </c>
      <c r="M93" s="85">
        <f t="shared" si="194"/>
        <v>0</v>
      </c>
      <c r="N93" s="85">
        <f t="shared" si="195"/>
        <v>756567.52</v>
      </c>
      <c r="O93" s="89">
        <f t="shared" si="196"/>
        <v>0.87956296655401367</v>
      </c>
      <c r="P93" s="178">
        <f t="shared" si="197"/>
        <v>1035538.65</v>
      </c>
      <c r="Q93" s="179">
        <f t="shared" si="198"/>
        <v>0</v>
      </c>
      <c r="R93" s="180">
        <f t="shared" si="199"/>
        <v>1035538.65</v>
      </c>
      <c r="S93" s="80"/>
      <c r="T93" s="84">
        <v>0</v>
      </c>
      <c r="U93" s="88">
        <v>0</v>
      </c>
      <c r="V93" s="85">
        <v>0</v>
      </c>
      <c r="W93" s="88">
        <v>0</v>
      </c>
      <c r="X93" s="85">
        <v>0</v>
      </c>
      <c r="Y93" s="89">
        <v>0</v>
      </c>
      <c r="Z93" s="87">
        <f>+'All Plans Q1'!Z93+'All Plans Q2'!Z93</f>
        <v>0</v>
      </c>
      <c r="AA93" s="320">
        <f t="shared" si="200"/>
        <v>0</v>
      </c>
      <c r="AB93" s="85">
        <f>+'All Plans Q1'!AB93+'All Plans Q2'!AB93</f>
        <v>0</v>
      </c>
      <c r="AC93" s="88">
        <f t="shared" si="201"/>
        <v>0</v>
      </c>
      <c r="AD93" s="85">
        <f t="shared" si="202"/>
        <v>0</v>
      </c>
      <c r="AE93" s="89">
        <f t="shared" si="203"/>
        <v>0</v>
      </c>
      <c r="AF93" s="178">
        <f t="shared" si="204"/>
        <v>0</v>
      </c>
      <c r="AG93" s="179">
        <f t="shared" si="205"/>
        <v>0</v>
      </c>
      <c r="AH93" s="180">
        <f t="shared" si="206"/>
        <v>0</v>
      </c>
      <c r="AI93" s="82"/>
      <c r="AJ93" s="84">
        <v>5909564.6913265996</v>
      </c>
      <c r="AK93" s="88">
        <v>48.252373532943039</v>
      </c>
      <c r="AL93" s="85">
        <v>1001184.6883775027</v>
      </c>
      <c r="AM93" s="88">
        <v>53.983861122479389</v>
      </c>
      <c r="AN93" s="85">
        <v>6910749.3797041019</v>
      </c>
      <c r="AO93" s="89">
        <v>49.006150843892989</v>
      </c>
      <c r="AP93" s="87">
        <f>+'All Plans Q1'!AP93+'All Plans Q2'!AP93</f>
        <v>2080150.1518777243</v>
      </c>
      <c r="AQ93" s="85">
        <f t="shared" si="207"/>
        <v>9.4324186597760153</v>
      </c>
      <c r="AR93" s="85">
        <f>+'All Plans Q1'!AR93+'All Plans Q2'!AR93</f>
        <v>3150513.8984181746</v>
      </c>
      <c r="AS93" s="85">
        <f t="shared" si="208"/>
        <v>16.126378956297856</v>
      </c>
      <c r="AT93" s="85">
        <f t="shared" si="209"/>
        <v>5230664.0502958987</v>
      </c>
      <c r="AU93" s="89">
        <f t="shared" si="210"/>
        <v>12.576855873333475</v>
      </c>
      <c r="AV93" s="178">
        <f t="shared" si="211"/>
        <v>7989714.8432043241</v>
      </c>
      <c r="AW93" s="179">
        <f t="shared" si="212"/>
        <v>4151698.5867956774</v>
      </c>
      <c r="AX93" s="180">
        <f t="shared" si="213"/>
        <v>12141413.430000002</v>
      </c>
      <c r="AY93" s="82"/>
      <c r="AZ93" s="84">
        <v>8785363.6440066341</v>
      </c>
      <c r="BA93" s="88">
        <v>40.626710524155982</v>
      </c>
      <c r="BB93" s="88">
        <v>1152799.6354944236</v>
      </c>
      <c r="BC93" s="88">
        <v>37.75338580299406</v>
      </c>
      <c r="BD93" s="85">
        <v>9938163.2795010582</v>
      </c>
      <c r="BE93" s="89">
        <v>40.271184894708497</v>
      </c>
      <c r="BF93" s="87">
        <f>+'All Plans Q1'!BF93+'All Plans Q2'!BF93</f>
        <v>4252701.8056036187</v>
      </c>
      <c r="BG93" s="85">
        <f t="shared" si="214"/>
        <v>4.183638304473372</v>
      </c>
      <c r="BH93" s="85">
        <f>+'All Plans Q1'!BH93+'All Plans Q2'!BH93</f>
        <v>2852281.4343754458</v>
      </c>
      <c r="BI93" s="85">
        <f t="shared" si="215"/>
        <v>7.622304088100667</v>
      </c>
      <c r="BJ93" s="85">
        <f t="shared" si="216"/>
        <v>7104983.2399790641</v>
      </c>
      <c r="BK93" s="89">
        <f t="shared" si="217"/>
        <v>5.1088891573218458</v>
      </c>
      <c r="BL93" s="178">
        <f t="shared" si="218"/>
        <v>13038065.449610252</v>
      </c>
      <c r="BM93" s="179">
        <f t="shared" si="219"/>
        <v>4005081.0698698694</v>
      </c>
      <c r="BN93" s="180">
        <f t="shared" si="220"/>
        <v>17043146.51948012</v>
      </c>
      <c r="BO93" s="82"/>
      <c r="BP93" s="84">
        <v>892200.35000000009</v>
      </c>
      <c r="BQ93" s="88">
        <v>5.9531617401748189</v>
      </c>
      <c r="BR93" s="88">
        <v>1990.25</v>
      </c>
      <c r="BS93" s="88">
        <v>0.10345410125792702</v>
      </c>
      <c r="BT93" s="85">
        <v>894190.60000000009</v>
      </c>
      <c r="BU93" s="89">
        <v>5.2876895238545787</v>
      </c>
      <c r="BV93" s="87">
        <f>+'All Plans Q1'!BV93+'All Plans Q2'!BV93</f>
        <v>54752.999999999985</v>
      </c>
      <c r="BW93" s="85">
        <f t="shared" si="221"/>
        <v>0.12401810225326843</v>
      </c>
      <c r="BX93" s="85">
        <f>+'All Plans Q1'!BX93+'All Plans Q2'!BX93</f>
        <v>29156.57</v>
      </c>
      <c r="BY93" s="85">
        <f t="shared" si="222"/>
        <v>0.13103605263630971</v>
      </c>
      <c r="BZ93" s="85">
        <f t="shared" si="223"/>
        <v>83909.569999999978</v>
      </c>
      <c r="CA93" s="89">
        <f t="shared" si="224"/>
        <v>0.12636983433734936</v>
      </c>
      <c r="CB93" s="178">
        <f t="shared" si="225"/>
        <v>946953.35000000009</v>
      </c>
      <c r="CC93" s="179">
        <f t="shared" si="226"/>
        <v>31146.82</v>
      </c>
      <c r="CD93" s="180">
        <f t="shared" si="227"/>
        <v>978100.17</v>
      </c>
      <c r="CE93" s="82"/>
      <c r="CF93" s="84">
        <v>0</v>
      </c>
      <c r="CG93" s="88">
        <v>0</v>
      </c>
      <c r="CH93" s="88">
        <v>0</v>
      </c>
      <c r="CI93" s="88">
        <v>0</v>
      </c>
      <c r="CJ93" s="85">
        <v>0</v>
      </c>
      <c r="CK93" s="89">
        <v>0</v>
      </c>
      <c r="CL93" s="87">
        <f>+'All Plans Q1'!CL93+'All Plans Q2'!CL93</f>
        <v>0</v>
      </c>
      <c r="CM93" s="85">
        <f t="shared" si="228"/>
        <v>0</v>
      </c>
      <c r="CN93" s="85">
        <f>+'All Plans Q1'!CN93+'All Plans Q2'!CN93</f>
        <v>0</v>
      </c>
      <c r="CO93" s="85">
        <f t="shared" si="229"/>
        <v>0</v>
      </c>
      <c r="CP93" s="85">
        <f t="shared" si="230"/>
        <v>0</v>
      </c>
      <c r="CQ93" s="89">
        <f t="shared" si="231"/>
        <v>0</v>
      </c>
      <c r="CR93" s="178">
        <f t="shared" si="232"/>
        <v>0</v>
      </c>
      <c r="CS93" s="179">
        <f t="shared" si="233"/>
        <v>0</v>
      </c>
      <c r="CT93" s="180">
        <f t="shared" si="234"/>
        <v>0</v>
      </c>
      <c r="CU93" s="82"/>
      <c r="CV93" s="87">
        <f t="shared" si="235"/>
        <v>15866099.815333234</v>
      </c>
      <c r="CW93" s="88">
        <f t="shared" si="191"/>
        <v>12.171856242684722</v>
      </c>
      <c r="CX93" s="88">
        <f t="shared" si="236"/>
        <v>2155974.5738719264</v>
      </c>
      <c r="CY93" s="88">
        <f t="shared" si="237"/>
        <v>11.895294648554597</v>
      </c>
      <c r="CZ93" s="85">
        <f t="shared" si="238"/>
        <v>18022074.389205161</v>
      </c>
      <c r="DA93" s="89">
        <f t="shared" si="239"/>
        <v>12.138095958859932</v>
      </c>
      <c r="DB93" s="87">
        <f t="shared" si="240"/>
        <v>7144172.4774813429</v>
      </c>
      <c r="DC93" s="88">
        <f t="shared" si="241"/>
        <v>1.5096512602729653</v>
      </c>
      <c r="DD93" s="85">
        <f t="shared" si="242"/>
        <v>6031951.9027936207</v>
      </c>
      <c r="DE93" s="88">
        <f t="shared" si="243"/>
        <v>3.0494250952667916</v>
      </c>
      <c r="DF93" s="85">
        <f t="shared" si="244"/>
        <v>13176124.380274963</v>
      </c>
      <c r="DG93" s="89">
        <f t="shared" si="245"/>
        <v>1.9635393118102531</v>
      </c>
      <c r="DH93" s="226"/>
      <c r="DI93" s="239" t="s">
        <v>156</v>
      </c>
      <c r="DJ93" s="87">
        <f t="shared" si="246"/>
        <v>18022074.389205161</v>
      </c>
      <c r="DK93" s="85">
        <f t="shared" si="247"/>
        <v>13176124.380274963</v>
      </c>
      <c r="DL93" s="86">
        <f t="shared" si="248"/>
        <v>31198198.769480124</v>
      </c>
      <c r="DM93"/>
    </row>
    <row r="94" spans="1:119" s="101" customFormat="1" ht="15.6">
      <c r="A94" s="74">
        <v>79</v>
      </c>
      <c r="B94" s="74" t="s">
        <v>157</v>
      </c>
      <c r="C94" s="91"/>
      <c r="D94" s="92">
        <v>51719262.676432662</v>
      </c>
      <c r="E94" s="96">
        <v>263.37123385189824</v>
      </c>
      <c r="F94" s="93">
        <v>5979048.9897227995</v>
      </c>
      <c r="G94" s="96">
        <v>213.86590083781519</v>
      </c>
      <c r="H94" s="93">
        <v>57698311.666155457</v>
      </c>
      <c r="I94" s="97">
        <v>257.20168708807722</v>
      </c>
      <c r="J94" s="95">
        <f>SUM(J74:J93)</f>
        <v>12920988.342076674</v>
      </c>
      <c r="K94" s="96">
        <f t="shared" si="193"/>
        <v>26.969011682359138</v>
      </c>
      <c r="L94" s="93">
        <f>SUM(L74:L93)</f>
        <v>13878819.289992671</v>
      </c>
      <c r="M94" s="96">
        <f t="shared" si="194"/>
        <v>36.421802691434564</v>
      </c>
      <c r="N94" s="93">
        <f>SUM(N74:N93)</f>
        <v>26799807.632069349</v>
      </c>
      <c r="O94" s="97">
        <f t="shared" si="196"/>
        <v>31.156661739774147</v>
      </c>
      <c r="P94" s="184">
        <f>SUM(P74:P93)</f>
        <v>64640251.018509336</v>
      </c>
      <c r="Q94" s="190">
        <f>SUM(Q74:Q93)</f>
        <v>19857868.279715471</v>
      </c>
      <c r="R94" s="191">
        <f>SUM(R74:R93)</f>
        <v>84498119.298224807</v>
      </c>
      <c r="S94" s="80"/>
      <c r="T94" s="92">
        <v>37646691.306119248</v>
      </c>
      <c r="U94" s="96">
        <v>102.10573634095532</v>
      </c>
      <c r="V94" s="93">
        <v>6281049.6230862448</v>
      </c>
      <c r="W94" s="96">
        <v>125.14793327394936</v>
      </c>
      <c r="X94" s="93">
        <v>43927740.929205492</v>
      </c>
      <c r="Y94" s="97">
        <v>104.86650718850083</v>
      </c>
      <c r="Z94" s="95">
        <f>SUM(Z74:Z93)</f>
        <v>58326929.391436279</v>
      </c>
      <c r="AA94" s="319">
        <f t="shared" si="200"/>
        <v>35.593979883391256</v>
      </c>
      <c r="AB94" s="93">
        <f>SUM(AB74:AB93)</f>
        <v>21455779.445256837</v>
      </c>
      <c r="AC94" s="96">
        <f t="shared" si="201"/>
        <v>43.770600699848906</v>
      </c>
      <c r="AD94" s="93">
        <f>SUM(AD74:AD93)</f>
        <v>79782708.836693138</v>
      </c>
      <c r="AE94" s="97">
        <f t="shared" si="203"/>
        <v>37.476711178744473</v>
      </c>
      <c r="AF94" s="184">
        <f>SUM(AF74:AF93)</f>
        <v>95973620.697555512</v>
      </c>
      <c r="AG94" s="190">
        <f>SUM(AG74:AG93)</f>
        <v>27736829.068343088</v>
      </c>
      <c r="AH94" s="191">
        <f>SUM(AH74:AH93)</f>
        <v>123710449.76589862</v>
      </c>
      <c r="AI94" s="82"/>
      <c r="AJ94" s="92">
        <v>20838462.967822</v>
      </c>
      <c r="AK94" s="96">
        <v>170.14879293080867</v>
      </c>
      <c r="AL94" s="93">
        <v>3697492.8616002873</v>
      </c>
      <c r="AM94" s="96">
        <v>199.36875129948709</v>
      </c>
      <c r="AN94" s="93">
        <v>24535955.829422288</v>
      </c>
      <c r="AO94" s="97">
        <v>173.99165942945075</v>
      </c>
      <c r="AP94" s="95">
        <f>SUM(AP74:AP93)</f>
        <v>8124078.0733929249</v>
      </c>
      <c r="AQ94" s="96">
        <f t="shared" si="207"/>
        <v>36.838545305864571</v>
      </c>
      <c r="AR94" s="93">
        <f>SUM(AR74:AR93)</f>
        <v>10950967.578177959</v>
      </c>
      <c r="AS94" s="96">
        <f t="shared" si="208"/>
        <v>56.054173635766873</v>
      </c>
      <c r="AT94" s="93">
        <f>SUM(AT74:AT93)</f>
        <v>19075045.651570883</v>
      </c>
      <c r="AU94" s="97">
        <f t="shared" si="210"/>
        <v>45.864941359308297</v>
      </c>
      <c r="AV94" s="184">
        <f>SUM(AV74:AV93)</f>
        <v>28962541.041214928</v>
      </c>
      <c r="AW94" s="190">
        <f>SUM(AW74:AW93)</f>
        <v>14648460.439778246</v>
      </c>
      <c r="AX94" s="191">
        <f>SUM(AX74:AX93)</f>
        <v>43611001.480993174</v>
      </c>
      <c r="AY94" s="82"/>
      <c r="AZ94" s="92">
        <v>32243700.983878016</v>
      </c>
      <c r="BA94" s="96">
        <v>149.10657761936875</v>
      </c>
      <c r="BB94" s="93">
        <v>4194083.4189613191</v>
      </c>
      <c r="BC94" s="96">
        <v>137.35331321307743</v>
      </c>
      <c r="BD94" s="93">
        <v>36437784.402839333</v>
      </c>
      <c r="BE94" s="97">
        <v>147.65230873867654</v>
      </c>
      <c r="BF94" s="95">
        <f>SUM(BF74:BF93)</f>
        <v>21212376.860872116</v>
      </c>
      <c r="BG94" s="96">
        <f t="shared" si="214"/>
        <v>20.867889737092199</v>
      </c>
      <c r="BH94" s="93">
        <f>SUM(BH74:BH93)</f>
        <v>14185728.323047433</v>
      </c>
      <c r="BI94" s="96">
        <f t="shared" si="215"/>
        <v>37.909279808893146</v>
      </c>
      <c r="BJ94" s="93">
        <f>SUM(BJ74:BJ93)</f>
        <v>35398105.183919549</v>
      </c>
      <c r="BK94" s="97">
        <f t="shared" si="217"/>
        <v>25.453261416053348</v>
      </c>
      <c r="BL94" s="184">
        <f>SUM(BL74:BL93)</f>
        <v>53456077.844750121</v>
      </c>
      <c r="BM94" s="190">
        <f>SUM(BM74:BM93)</f>
        <v>18379811.742008749</v>
      </c>
      <c r="BN94" s="191">
        <f>SUM(BN74:BN93)</f>
        <v>71835889.586758882</v>
      </c>
      <c r="BO94" s="82"/>
      <c r="BP94" s="92">
        <v>19976959.679999989</v>
      </c>
      <c r="BQ94" s="96">
        <v>133.29525375325275</v>
      </c>
      <c r="BR94" s="93">
        <v>3393372.129999999</v>
      </c>
      <c r="BS94" s="96">
        <v>176.38902848528949</v>
      </c>
      <c r="BT94" s="93">
        <v>23370331.809999991</v>
      </c>
      <c r="BU94" s="97">
        <v>138.19767136977546</v>
      </c>
      <c r="BV94" s="95">
        <f>SUM(BV74:BV93)</f>
        <v>17899629.779999997</v>
      </c>
      <c r="BW94" s="96">
        <f t="shared" si="221"/>
        <v>40.543497458617594</v>
      </c>
      <c r="BX94" s="93">
        <f>SUM(BX74:BX93)</f>
        <v>12572234.740000002</v>
      </c>
      <c r="BY94" s="96">
        <f t="shared" si="222"/>
        <v>56.502394250993234</v>
      </c>
      <c r="BZ94" s="93">
        <f>SUM(BZ74:BZ93)</f>
        <v>30471864.52</v>
      </c>
      <c r="CA94" s="97">
        <f t="shared" si="224"/>
        <v>45.891362228915661</v>
      </c>
      <c r="CB94" s="184">
        <f>SUM(CB74:CB93)</f>
        <v>37876589.459999986</v>
      </c>
      <c r="CC94" s="190">
        <f>SUM(CC74:CC93)</f>
        <v>15965606.870000001</v>
      </c>
      <c r="CD94" s="191">
        <f>SUM(CD74:CD93)</f>
        <v>53842196.329999998</v>
      </c>
      <c r="CE94" s="82"/>
      <c r="CF94" s="92">
        <v>27667857.870000001</v>
      </c>
      <c r="CG94" s="96">
        <v>110.74142005747633</v>
      </c>
      <c r="CH94" s="93">
        <v>3549639.13</v>
      </c>
      <c r="CI94" s="96">
        <v>102.05684511658664</v>
      </c>
      <c r="CJ94" s="93">
        <v>31217497</v>
      </c>
      <c r="CK94" s="97">
        <v>109.68016288212829</v>
      </c>
      <c r="CL94" s="95">
        <f>SUM(CL74:CL93)</f>
        <v>16515710</v>
      </c>
      <c r="CM94" s="96">
        <f t="shared" si="228"/>
        <v>17.644574593332209</v>
      </c>
      <c r="CN94" s="93">
        <f>SUM(CN74:CN93)</f>
        <v>9279399</v>
      </c>
      <c r="CO94" s="96">
        <f t="shared" si="229"/>
        <v>29.482463470196318</v>
      </c>
      <c r="CP94" s="93">
        <f>SUM(CP74:CP93)</f>
        <v>25795109</v>
      </c>
      <c r="CQ94" s="97">
        <f t="shared" si="231"/>
        <v>20.623465639028915</v>
      </c>
      <c r="CR94" s="184">
        <f>SUM(CR74:CR93)</f>
        <v>44183567.870000005</v>
      </c>
      <c r="CS94" s="190">
        <f>SUM(CS74:CS93)</f>
        <v>12829038.129999999</v>
      </c>
      <c r="CT94" s="191">
        <f>SUM(CT74:CT93)</f>
        <v>57012606</v>
      </c>
      <c r="CU94" s="82"/>
      <c r="CV94" s="95">
        <f>SUM(CV74:CV93)</f>
        <v>190092935.48425195</v>
      </c>
      <c r="CW94" s="96">
        <f t="shared" si="191"/>
        <v>145.83192532472165</v>
      </c>
      <c r="CX94" s="96">
        <f>SUM(CX74:CX93)</f>
        <v>27094686.153370649</v>
      </c>
      <c r="CY94" s="96">
        <f t="shared" si="237"/>
        <v>149.49122272144294</v>
      </c>
      <c r="CZ94" s="93">
        <f t="shared" si="238"/>
        <v>217187621.63762259</v>
      </c>
      <c r="DA94" s="97">
        <f t="shared" si="239"/>
        <v>146.27862118320192</v>
      </c>
      <c r="DB94" s="95">
        <f>SUM(DB74:DB93)</f>
        <v>134999712.44777799</v>
      </c>
      <c r="DC94" s="96">
        <f t="shared" si="241"/>
        <v>28.527094870073171</v>
      </c>
      <c r="DD94" s="93">
        <f>SUM(DD74:DD93)</f>
        <v>82322928.376474887</v>
      </c>
      <c r="DE94" s="96">
        <f t="shared" si="243"/>
        <v>41.617971720034504</v>
      </c>
      <c r="DF94" s="93">
        <f>SUM(DF74:DF93)</f>
        <v>217322640.82425287</v>
      </c>
      <c r="DG94" s="97">
        <f t="shared" si="245"/>
        <v>32.385968460016571</v>
      </c>
      <c r="DH94" s="227"/>
      <c r="DI94" s="239" t="s">
        <v>157</v>
      </c>
      <c r="DJ94" s="95">
        <f t="shared" ref="DJ94:DK94" si="249">SUM(DJ74:DJ93)</f>
        <v>217187621.63762259</v>
      </c>
      <c r="DK94" s="93">
        <f t="shared" si="249"/>
        <v>217322640.82425287</v>
      </c>
      <c r="DL94" s="94">
        <f>SUM(DL74:DL93)</f>
        <v>434510262.46187544</v>
      </c>
      <c r="DM94"/>
      <c r="DO94" s="98"/>
    </row>
    <row r="95" spans="1:119" s="101" customFormat="1" ht="15.6">
      <c r="A95" s="74">
        <v>80</v>
      </c>
      <c r="B95" s="73" t="s">
        <v>158</v>
      </c>
      <c r="C95" s="91"/>
      <c r="D95" s="92">
        <v>63732227.769685701</v>
      </c>
      <c r="E95" s="96">
        <v>324.54514227792731</v>
      </c>
      <c r="F95" s="93">
        <v>7588771.3922581794</v>
      </c>
      <c r="G95" s="96">
        <v>271.44441078292306</v>
      </c>
      <c r="H95" s="93">
        <v>71320999.161943883</v>
      </c>
      <c r="I95" s="97">
        <v>317.92752299924615</v>
      </c>
      <c r="J95" s="95">
        <f>+J72+J94</f>
        <v>13575335.489924338</v>
      </c>
      <c r="K95" s="96">
        <f t="shared" si="193"/>
        <v>28.334781498678449</v>
      </c>
      <c r="L95" s="93">
        <f>+L72+L94</f>
        <v>14813912.345882719</v>
      </c>
      <c r="M95" s="96">
        <f t="shared" si="194"/>
        <v>38.875741608581158</v>
      </c>
      <c r="N95" s="93">
        <f>+N72+N94</f>
        <v>28389247.835807063</v>
      </c>
      <c r="O95" s="97">
        <f t="shared" si="196"/>
        <v>33.004497793798457</v>
      </c>
      <c r="P95" s="184">
        <f>+P72+P94</f>
        <v>77307563.259610042</v>
      </c>
      <c r="Q95" s="190">
        <f>+Q72+Q94</f>
        <v>22402683.7381409</v>
      </c>
      <c r="R95" s="191">
        <f>+R72+R94</f>
        <v>99710246.997750938</v>
      </c>
      <c r="S95" s="80"/>
      <c r="T95" s="92">
        <v>58143171.08740291</v>
      </c>
      <c r="U95" s="96">
        <v>157.69649579038659</v>
      </c>
      <c r="V95" s="93">
        <v>9433534.1896148156</v>
      </c>
      <c r="W95" s="96">
        <v>187.96019425800108</v>
      </c>
      <c r="X95" s="93">
        <v>67576705.277017727</v>
      </c>
      <c r="Y95" s="97">
        <v>161.32250144910319</v>
      </c>
      <c r="Z95" s="95">
        <f>+Z72+Z94</f>
        <v>71324224.688328356</v>
      </c>
      <c r="AA95" s="319">
        <f t="shared" si="200"/>
        <v>43.525572925626676</v>
      </c>
      <c r="AB95" s="93">
        <f>+AB72+AB94</f>
        <v>25817296.823883429</v>
      </c>
      <c r="AC95" s="96">
        <f t="shared" si="201"/>
        <v>52.668260936914749</v>
      </c>
      <c r="AD95" s="93">
        <f>+AD72+AD94</f>
        <v>97141521.5122118</v>
      </c>
      <c r="AE95" s="97">
        <f t="shared" si="203"/>
        <v>45.630748795817013</v>
      </c>
      <c r="AF95" s="184">
        <f>+AF72+AF94</f>
        <v>129467395.77573125</v>
      </c>
      <c r="AG95" s="190">
        <f>+AG72+AG94</f>
        <v>35250831.013498254</v>
      </c>
      <c r="AH95" s="191">
        <f>+AH72+AH94</f>
        <v>164718226.78922951</v>
      </c>
      <c r="AI95" s="82"/>
      <c r="AJ95" s="92">
        <v>28004216.438005112</v>
      </c>
      <c r="AK95" s="96">
        <v>228.65811318509628</v>
      </c>
      <c r="AL95" s="93">
        <v>4911498.1275998019</v>
      </c>
      <c r="AM95" s="96">
        <v>264.82789429525513</v>
      </c>
      <c r="AN95" s="93">
        <v>32915714.565604914</v>
      </c>
      <c r="AO95" s="97">
        <v>233.41498649537587</v>
      </c>
      <c r="AP95" s="95">
        <f>+AP72+AP94</f>
        <v>9212959.3950064965</v>
      </c>
      <c r="AQ95" s="96">
        <f t="shared" si="207"/>
        <v>41.776066035797513</v>
      </c>
      <c r="AR95" s="93">
        <f>+AR72+AR94</f>
        <v>12600144.554356724</v>
      </c>
      <c r="AS95" s="96">
        <f t="shared" si="208"/>
        <v>64.49573388319611</v>
      </c>
      <c r="AT95" s="93">
        <f>+AT72+AT94</f>
        <v>21813103.94936322</v>
      </c>
      <c r="AU95" s="97">
        <f t="shared" si="210"/>
        <v>52.448458146659789</v>
      </c>
      <c r="AV95" s="184">
        <f>+AV72+AV94</f>
        <v>37217175.833011612</v>
      </c>
      <c r="AW95" s="190">
        <f>+AW72+AW94</f>
        <v>17511642.681956526</v>
      </c>
      <c r="AX95" s="191">
        <f>+AX72+AX94</f>
        <v>54728818.514968134</v>
      </c>
      <c r="AY95" s="82"/>
      <c r="AZ95" s="92">
        <v>42376342.593908317</v>
      </c>
      <c r="BA95" s="96">
        <v>195.96359051223291</v>
      </c>
      <c r="BB95" s="93">
        <v>5523670.4489310188</v>
      </c>
      <c r="BC95" s="96">
        <v>180.89636315477384</v>
      </c>
      <c r="BD95" s="93">
        <v>47900013.042839333</v>
      </c>
      <c r="BE95" s="97">
        <v>194.0992744289039</v>
      </c>
      <c r="BF95" s="95">
        <f>+BF72+BF94</f>
        <v>25676988.071148098</v>
      </c>
      <c r="BG95" s="96">
        <f t="shared" si="214"/>
        <v>25.259996056251499</v>
      </c>
      <c r="BH95" s="93">
        <f>+BH72+BH94</f>
        <v>17180137.112771451</v>
      </c>
      <c r="BI95" s="96">
        <f t="shared" si="215"/>
        <v>45.911398423235184</v>
      </c>
      <c r="BJ95" s="93">
        <f>+BJ72+BJ94</f>
        <v>42857125.183919549</v>
      </c>
      <c r="BK95" s="97">
        <f t="shared" si="217"/>
        <v>30.816723244903358</v>
      </c>
      <c r="BL95" s="184">
        <f>+BL72+BL94</f>
        <v>68053330.665056407</v>
      </c>
      <c r="BM95" s="190">
        <f>+BM72+BM94</f>
        <v>22703807.561702468</v>
      </c>
      <c r="BN95" s="191">
        <f>+BN72+BN94</f>
        <v>90757138.226758882</v>
      </c>
      <c r="BO95" s="82"/>
      <c r="BP95" s="92">
        <v>22699620.29999999</v>
      </c>
      <c r="BQ95" s="96">
        <v>151.4620691265763</v>
      </c>
      <c r="BR95" s="93">
        <v>3717125.899999999</v>
      </c>
      <c r="BS95" s="96">
        <v>193.21789687077654</v>
      </c>
      <c r="BT95" s="93">
        <v>26416746.199999992</v>
      </c>
      <c r="BU95" s="97">
        <v>156.21227972656521</v>
      </c>
      <c r="BV95" s="95">
        <f>+BV72+BV94</f>
        <v>19675360.379999995</v>
      </c>
      <c r="BW95" s="96">
        <f t="shared" si="221"/>
        <v>44.565610203582388</v>
      </c>
      <c r="BX95" s="93">
        <f>+BX72+BX94</f>
        <v>14026745.300000003</v>
      </c>
      <c r="BY95" s="96">
        <f t="shared" si="222"/>
        <v>63.039285329066828</v>
      </c>
      <c r="BZ95" s="93">
        <f>+BZ72+BZ94</f>
        <v>33702105.68</v>
      </c>
      <c r="CA95" s="97">
        <f t="shared" si="224"/>
        <v>50.756183253012047</v>
      </c>
      <c r="CB95" s="184">
        <f>+CB72+CB94</f>
        <v>42374980.679999985</v>
      </c>
      <c r="CC95" s="190">
        <f>+CC72+CC94</f>
        <v>17743871.199999999</v>
      </c>
      <c r="CD95" s="191">
        <f>+CD72+CD94</f>
        <v>60118851.879999995</v>
      </c>
      <c r="CE95" s="82"/>
      <c r="CF95" s="92">
        <v>34708602.870000005</v>
      </c>
      <c r="CG95" s="96">
        <v>138.92221031692031</v>
      </c>
      <c r="CH95" s="93">
        <v>4265051.13</v>
      </c>
      <c r="CI95" s="96">
        <v>122.62589143497887</v>
      </c>
      <c r="CJ95" s="93">
        <v>38973654</v>
      </c>
      <c r="CK95" s="97">
        <v>136.9307961759942</v>
      </c>
      <c r="CL95" s="95">
        <f>+CL72+CL94</f>
        <v>20831741</v>
      </c>
      <c r="CM95" s="96">
        <f t="shared" si="228"/>
        <v>22.255610445053641</v>
      </c>
      <c r="CN95" s="93">
        <f>+CN72+CN94</f>
        <v>11995238</v>
      </c>
      <c r="CO95" s="96">
        <f t="shared" si="229"/>
        <v>38.111214546471246</v>
      </c>
      <c r="CP95" s="93">
        <f>+CP72+CP94</f>
        <v>32826979</v>
      </c>
      <c r="CQ95" s="97">
        <f t="shared" si="231"/>
        <v>26.245520941183994</v>
      </c>
      <c r="CR95" s="184">
        <f>+CR72+CR94</f>
        <v>55540343.870000005</v>
      </c>
      <c r="CS95" s="190">
        <f>+CS72+CS94</f>
        <v>16260289.129999999</v>
      </c>
      <c r="CT95" s="191">
        <f>+CT72+CT94</f>
        <v>71800633</v>
      </c>
      <c r="CU95" s="82"/>
      <c r="CV95" s="95">
        <f>+CV72+CV94</f>
        <v>249664181.05900207</v>
      </c>
      <c r="CW95" s="96">
        <f t="shared" si="191"/>
        <v>191.53267382453802</v>
      </c>
      <c r="CX95" s="96">
        <f>+CX72+CX94</f>
        <v>35439651.188403815</v>
      </c>
      <c r="CY95" s="96">
        <f t="shared" si="237"/>
        <v>195.53342522540532</v>
      </c>
      <c r="CZ95" s="93">
        <f t="shared" si="238"/>
        <v>285103832.24740589</v>
      </c>
      <c r="DA95" s="97">
        <f t="shared" si="239"/>
        <v>192.02105147954299</v>
      </c>
      <c r="DB95" s="95">
        <f>+DB72+DB94</f>
        <v>160296609.02440727</v>
      </c>
      <c r="DC95" s="96">
        <f t="shared" si="241"/>
        <v>33.872639356614862</v>
      </c>
      <c r="DD95" s="93">
        <f>+DD72+DD94</f>
        <v>96433474.136894315</v>
      </c>
      <c r="DE95" s="96">
        <f t="shared" si="243"/>
        <v>48.751492186238004</v>
      </c>
      <c r="DF95" s="93">
        <f>+DF72+DF94</f>
        <v>256730083.16130161</v>
      </c>
      <c r="DG95" s="97">
        <f t="shared" si="245"/>
        <v>38.25856498183812</v>
      </c>
      <c r="DH95" s="227"/>
      <c r="DI95" s="238" t="s">
        <v>158</v>
      </c>
      <c r="DJ95" s="95">
        <f>+DJ72+DJ94</f>
        <v>285103832.24740589</v>
      </c>
      <c r="DK95" s="93">
        <f t="shared" ref="DK95:DL95" si="250">+DK72+DK94</f>
        <v>256730083.16130161</v>
      </c>
      <c r="DL95" s="94">
        <f t="shared" si="250"/>
        <v>541833915.40870738</v>
      </c>
      <c r="DM95"/>
      <c r="DO95" s="98"/>
    </row>
    <row r="96" spans="1:119" s="101" customFormat="1" ht="15.6">
      <c r="A96" s="74"/>
      <c r="B96" s="73"/>
      <c r="C96" s="83"/>
      <c r="D96" s="84"/>
      <c r="E96" s="88"/>
      <c r="F96" s="88"/>
      <c r="G96" s="88"/>
      <c r="H96" s="88"/>
      <c r="I96" s="89"/>
      <c r="J96" s="87"/>
      <c r="K96" s="88"/>
      <c r="L96" s="85"/>
      <c r="M96" s="88"/>
      <c r="N96" s="85"/>
      <c r="O96" s="89"/>
      <c r="P96" s="187"/>
      <c r="Q96" s="188"/>
      <c r="R96" s="189"/>
      <c r="S96" s="80"/>
      <c r="T96" s="84"/>
      <c r="U96" s="88"/>
      <c r="V96" s="88"/>
      <c r="W96" s="88"/>
      <c r="X96" s="88"/>
      <c r="Y96" s="89"/>
      <c r="Z96" s="87"/>
      <c r="AA96" s="320"/>
      <c r="AB96" s="85"/>
      <c r="AC96" s="88"/>
      <c r="AD96" s="85"/>
      <c r="AE96" s="89"/>
      <c r="AF96" s="187"/>
      <c r="AG96" s="188"/>
      <c r="AH96" s="189"/>
      <c r="AI96" s="82"/>
      <c r="AJ96" s="84"/>
      <c r="AK96" s="88"/>
      <c r="AL96" s="88"/>
      <c r="AM96" s="88"/>
      <c r="AN96" s="88"/>
      <c r="AO96" s="89"/>
      <c r="AP96" s="87"/>
      <c r="AQ96" s="88"/>
      <c r="AR96" s="85"/>
      <c r="AS96" s="88"/>
      <c r="AT96" s="85"/>
      <c r="AU96" s="89"/>
      <c r="AV96" s="187"/>
      <c r="AW96" s="188"/>
      <c r="AX96" s="189"/>
      <c r="AY96" s="82"/>
      <c r="AZ96" s="84"/>
      <c r="BA96" s="88"/>
      <c r="BB96" s="88"/>
      <c r="BC96" s="88"/>
      <c r="BD96" s="88"/>
      <c r="BE96" s="89"/>
      <c r="BF96" s="87"/>
      <c r="BG96" s="88"/>
      <c r="BH96" s="85"/>
      <c r="BI96" s="88"/>
      <c r="BJ96" s="85"/>
      <c r="BK96" s="89"/>
      <c r="BL96" s="187"/>
      <c r="BM96" s="188"/>
      <c r="BN96" s="189"/>
      <c r="BO96" s="82"/>
      <c r="BP96" s="84"/>
      <c r="BQ96" s="88"/>
      <c r="BR96" s="88"/>
      <c r="BS96" s="88"/>
      <c r="BT96" s="88"/>
      <c r="BU96" s="89"/>
      <c r="BV96" s="87"/>
      <c r="BW96" s="88"/>
      <c r="BX96" s="85"/>
      <c r="BY96" s="88"/>
      <c r="BZ96" s="85"/>
      <c r="CA96" s="89"/>
      <c r="CB96" s="187"/>
      <c r="CC96" s="188"/>
      <c r="CD96" s="189"/>
      <c r="CE96" s="82"/>
      <c r="CF96" s="84"/>
      <c r="CG96" s="88"/>
      <c r="CH96" s="88"/>
      <c r="CI96" s="88"/>
      <c r="CJ96" s="88"/>
      <c r="CK96" s="89"/>
      <c r="CL96" s="87"/>
      <c r="CM96" s="88"/>
      <c r="CN96" s="85"/>
      <c r="CO96" s="88"/>
      <c r="CP96" s="85"/>
      <c r="CQ96" s="89"/>
      <c r="CR96" s="187"/>
      <c r="CS96" s="188"/>
      <c r="CT96" s="189"/>
      <c r="CU96" s="82"/>
      <c r="CV96" s="87"/>
      <c r="CW96" s="88"/>
      <c r="CX96" s="88"/>
      <c r="CY96" s="88"/>
      <c r="CZ96" s="85"/>
      <c r="DA96" s="89"/>
      <c r="DB96" s="99"/>
      <c r="DC96" s="88"/>
      <c r="DD96" s="85"/>
      <c r="DE96" s="88"/>
      <c r="DF96" s="85"/>
      <c r="DG96" s="89"/>
      <c r="DH96" s="226"/>
      <c r="DI96" s="238"/>
      <c r="DJ96" s="87"/>
      <c r="DK96" s="85"/>
      <c r="DL96" s="86"/>
      <c r="DM96"/>
      <c r="DO96" s="107"/>
    </row>
    <row r="97" spans="1:119" s="101" customFormat="1" ht="15.6">
      <c r="A97" s="74">
        <v>81</v>
      </c>
      <c r="B97" s="109" t="s">
        <v>159</v>
      </c>
      <c r="C97" s="83"/>
      <c r="D97" s="84">
        <v>0</v>
      </c>
      <c r="E97" s="88">
        <v>0</v>
      </c>
      <c r="F97" s="88">
        <v>0</v>
      </c>
      <c r="G97" s="88">
        <v>0</v>
      </c>
      <c r="H97" s="85">
        <v>0</v>
      </c>
      <c r="I97" s="89">
        <v>0</v>
      </c>
      <c r="J97" s="87">
        <f>+'All Plans Q1'!J97+'All Plans Q2'!J97</f>
        <v>0</v>
      </c>
      <c r="K97" s="85">
        <f t="shared" ref="K97:K101" si="251">+J97/$J$110</f>
        <v>0</v>
      </c>
      <c r="L97" s="85">
        <f>+'All Plans Q1'!L97+'All Plans Q2'!L97</f>
        <v>0</v>
      </c>
      <c r="M97" s="85">
        <f t="shared" ref="M97:M101" si="252">+L97/$L$110</f>
        <v>0</v>
      </c>
      <c r="N97" s="85">
        <f t="shared" ref="N97:N99" si="253">+J97+L97</f>
        <v>0</v>
      </c>
      <c r="O97" s="89">
        <f t="shared" ref="O97:O101" si="254">+N97/$N$110</f>
        <v>0</v>
      </c>
      <c r="P97" s="178">
        <f t="shared" ref="P97:P99" si="255">+D97+J97</f>
        <v>0</v>
      </c>
      <c r="Q97" s="179">
        <f t="shared" ref="Q97:Q99" si="256">+F97+L97</f>
        <v>0</v>
      </c>
      <c r="R97" s="180">
        <f t="shared" ref="R97:R99" si="257">+P97+Q97</f>
        <v>0</v>
      </c>
      <c r="S97" s="80"/>
      <c r="T97" s="84">
        <v>0</v>
      </c>
      <c r="U97" s="88">
        <v>0</v>
      </c>
      <c r="V97" s="88">
        <v>0</v>
      </c>
      <c r="W97" s="88">
        <v>0</v>
      </c>
      <c r="X97" s="85">
        <v>0</v>
      </c>
      <c r="Y97" s="89">
        <v>0</v>
      </c>
      <c r="Z97" s="87">
        <f>+'All Plans Q1'!Z97+'All Plans Q2'!Z97</f>
        <v>0</v>
      </c>
      <c r="AA97" s="320">
        <f t="shared" ref="AA97:AA101" si="258">+Z97/$Z$110</f>
        <v>0</v>
      </c>
      <c r="AB97" s="85">
        <f>+'All Plans Q1'!AB97+'All Plans Q2'!AB97</f>
        <v>0</v>
      </c>
      <c r="AC97" s="88">
        <f t="shared" ref="AC97:AC101" si="259">+AB97/$AB$110</f>
        <v>0</v>
      </c>
      <c r="AD97" s="85">
        <f t="shared" ref="AD97:AD99" si="260">+Z97+AB97</f>
        <v>0</v>
      </c>
      <c r="AE97" s="89">
        <f t="shared" ref="AE97:AE101" si="261">+AD97/$AD$110</f>
        <v>0</v>
      </c>
      <c r="AF97" s="178">
        <f t="shared" ref="AF97:AF99" si="262">+T97+Z97</f>
        <v>0</v>
      </c>
      <c r="AG97" s="179">
        <f t="shared" ref="AG97:AG99" si="263">+V97+AB97</f>
        <v>0</v>
      </c>
      <c r="AH97" s="180">
        <f t="shared" ref="AH97:AH99" si="264">+AF97+AG97</f>
        <v>0</v>
      </c>
      <c r="AI97" s="82"/>
      <c r="AJ97" s="84">
        <v>0</v>
      </c>
      <c r="AK97" s="88">
        <v>0</v>
      </c>
      <c r="AL97" s="88">
        <v>0</v>
      </c>
      <c r="AM97" s="88">
        <v>0</v>
      </c>
      <c r="AN97" s="85">
        <v>0</v>
      </c>
      <c r="AO97" s="89">
        <v>0</v>
      </c>
      <c r="AP97" s="87">
        <f>+'All Plans Q1'!AP97+'All Plans Q2'!AP97</f>
        <v>0</v>
      </c>
      <c r="AQ97" s="85">
        <f t="shared" ref="AQ97:AQ101" si="265">+AP97/$AP$110</f>
        <v>0</v>
      </c>
      <c r="AR97" s="85">
        <f>+'All Plans Q1'!AR97+'All Plans Q2'!AR97</f>
        <v>0</v>
      </c>
      <c r="AS97" s="85">
        <f t="shared" ref="AS97:AS101" si="266">+AR97/$AR$110</f>
        <v>0</v>
      </c>
      <c r="AT97" s="85">
        <f t="shared" ref="AT97:AT99" si="267">+AP97+AR97</f>
        <v>0</v>
      </c>
      <c r="AU97" s="89">
        <f t="shared" ref="AU97:AU101" si="268">+AT97/$AT$110</f>
        <v>0</v>
      </c>
      <c r="AV97" s="178">
        <f t="shared" ref="AV97:AV99" si="269">+AJ97+AP97</f>
        <v>0</v>
      </c>
      <c r="AW97" s="179">
        <f t="shared" ref="AW97:AW99" si="270">+AL97+AR97</f>
        <v>0</v>
      </c>
      <c r="AX97" s="180">
        <f t="shared" ref="AX97:AX99" si="271">+AV97+AW97</f>
        <v>0</v>
      </c>
      <c r="AY97" s="82"/>
      <c r="AZ97" s="84">
        <v>0</v>
      </c>
      <c r="BA97" s="88">
        <v>0</v>
      </c>
      <c r="BB97" s="88">
        <v>0</v>
      </c>
      <c r="BC97" s="88">
        <v>0</v>
      </c>
      <c r="BD97" s="85">
        <v>0</v>
      </c>
      <c r="BE97" s="89">
        <v>0</v>
      </c>
      <c r="BF97" s="87">
        <f>+'All Plans Q1'!BF97+'All Plans Q2'!BF97</f>
        <v>0</v>
      </c>
      <c r="BG97" s="85">
        <f t="shared" ref="BG97:BG101" si="272">+BF97/$BF$110</f>
        <v>0</v>
      </c>
      <c r="BH97" s="85">
        <f>+'All Plans Q1'!BH97+'All Plans Q2'!BH97</f>
        <v>0</v>
      </c>
      <c r="BI97" s="85">
        <f t="shared" ref="BI97:BI101" si="273">+BH97/$BH$110</f>
        <v>0</v>
      </c>
      <c r="BJ97" s="85">
        <f t="shared" ref="BJ97:BJ99" si="274">+BF97+BH97</f>
        <v>0</v>
      </c>
      <c r="BK97" s="89">
        <f t="shared" ref="BK97:BK101" si="275">+BJ97/$BJ$110</f>
        <v>0</v>
      </c>
      <c r="BL97" s="178">
        <f t="shared" ref="BL97:BL99" si="276">+AZ97+BF97</f>
        <v>0</v>
      </c>
      <c r="BM97" s="179">
        <f t="shared" ref="BM97:BM99" si="277">+BB97+BH97</f>
        <v>0</v>
      </c>
      <c r="BN97" s="180">
        <f t="shared" ref="BN97:BN99" si="278">+BL97+BM97</f>
        <v>0</v>
      </c>
      <c r="BO97" s="82"/>
      <c r="BP97" s="84">
        <v>0</v>
      </c>
      <c r="BQ97" s="88">
        <v>0</v>
      </c>
      <c r="BR97" s="88">
        <v>0</v>
      </c>
      <c r="BS97" s="88">
        <v>0</v>
      </c>
      <c r="BT97" s="85">
        <v>0</v>
      </c>
      <c r="BU97" s="89">
        <v>0</v>
      </c>
      <c r="BV97" s="87">
        <f>+'All Plans Q1'!BV97+'All Plans Q2'!BV97</f>
        <v>0</v>
      </c>
      <c r="BW97" s="85">
        <f t="shared" ref="BW97:BW101" si="279">+BV97/$BV$110</f>
        <v>0</v>
      </c>
      <c r="BX97" s="85">
        <f>+'All Plans Q1'!BX97+'All Plans Q2'!BX97</f>
        <v>0</v>
      </c>
      <c r="BY97" s="85">
        <f t="shared" ref="BY97:BY101" si="280">+BX97/$BX$110</f>
        <v>0</v>
      </c>
      <c r="BZ97" s="85">
        <f t="shared" ref="BZ97:BZ99" si="281">+BV97+BX97</f>
        <v>0</v>
      </c>
      <c r="CA97" s="89">
        <f t="shared" ref="CA97:CA101" si="282">+BZ97/$BZ$110</f>
        <v>0</v>
      </c>
      <c r="CB97" s="178">
        <f t="shared" ref="CB97:CB99" si="283">+BP97+BV97</f>
        <v>0</v>
      </c>
      <c r="CC97" s="179">
        <f t="shared" ref="CC97:CC99" si="284">+BR97+BX97</f>
        <v>0</v>
      </c>
      <c r="CD97" s="180">
        <f t="shared" ref="CD97:CD99" si="285">+CB97+CC97</f>
        <v>0</v>
      </c>
      <c r="CE97" s="82"/>
      <c r="CF97" s="84">
        <v>0</v>
      </c>
      <c r="CG97" s="88">
        <v>0</v>
      </c>
      <c r="CH97" s="88">
        <v>0</v>
      </c>
      <c r="CI97" s="88">
        <v>0</v>
      </c>
      <c r="CJ97" s="85">
        <v>0</v>
      </c>
      <c r="CK97" s="89">
        <v>0</v>
      </c>
      <c r="CL97" s="87">
        <f>+'All Plans Q1'!CL97+'All Plans Q2'!CL97</f>
        <v>0</v>
      </c>
      <c r="CM97" s="88">
        <f t="shared" ref="CM97:CM101" si="286">+CL97/$CL$110</f>
        <v>0</v>
      </c>
      <c r="CN97" s="85">
        <f>+'All Plans Q1'!CN97+'All Plans Q2'!CN97</f>
        <v>0</v>
      </c>
      <c r="CO97" s="88">
        <f t="shared" ref="CO97:CO101" si="287">+CN97/$CN$110</f>
        <v>0</v>
      </c>
      <c r="CP97" s="85">
        <f t="shared" ref="CP97:CP99" si="288">+CL97+CN97</f>
        <v>0</v>
      </c>
      <c r="CQ97" s="89">
        <f t="shared" ref="CQ97:CQ101" si="289">+CP97/$CP$110</f>
        <v>0</v>
      </c>
      <c r="CR97" s="178">
        <f t="shared" ref="CR97:CR99" si="290">+CF97+CL97</f>
        <v>0</v>
      </c>
      <c r="CS97" s="179">
        <f t="shared" ref="CS97:CS99" si="291">+CH97+CN97</f>
        <v>0</v>
      </c>
      <c r="CT97" s="180">
        <f t="shared" ref="CT97:CT99" si="292">+CR97+CS97</f>
        <v>0</v>
      </c>
      <c r="CU97" s="82"/>
      <c r="CV97" s="87">
        <f>+D97+T97+AJ97+AZ97+BP97+CF97</f>
        <v>0</v>
      </c>
      <c r="CW97" s="88">
        <f t="shared" si="191"/>
        <v>0</v>
      </c>
      <c r="CX97" s="88">
        <f>+F97+V97+AL97+BB97+BR97+CH97</f>
        <v>0</v>
      </c>
      <c r="CY97" s="88">
        <f t="shared" ref="CY97:CY101" si="293">+CX97/$CX$110</f>
        <v>0</v>
      </c>
      <c r="CZ97" s="85">
        <f t="shared" ref="CZ97:CZ99" si="294">+CV97+CX97</f>
        <v>0</v>
      </c>
      <c r="DA97" s="89">
        <f t="shared" ref="DA97:DA101" si="295">+CZ97/$CZ$110</f>
        <v>0</v>
      </c>
      <c r="DB97" s="87">
        <f t="shared" ref="DB97:DB99" si="296">+J97+Z97+AP97+BF97+BV97+CL97</f>
        <v>0</v>
      </c>
      <c r="DC97" s="88">
        <f t="shared" ref="DC97:DC101" si="297">+DB97/$DB$110</f>
        <v>0</v>
      </c>
      <c r="DD97" s="85">
        <f t="shared" ref="DD97:DD99" si="298">+L97+AB97+AR97+BH97+BX97+CN97</f>
        <v>0</v>
      </c>
      <c r="DE97" s="88">
        <f t="shared" ref="DE97:DE101" si="299">+DD97/$DD$110</f>
        <v>0</v>
      </c>
      <c r="DF97" s="85">
        <f t="shared" ref="DF97:DF99" si="300">+DB97+DD97</f>
        <v>0</v>
      </c>
      <c r="DG97" s="89">
        <f t="shared" ref="DG97:DG101" si="301">+DF97/$DF$110</f>
        <v>0</v>
      </c>
      <c r="DH97" s="226"/>
      <c r="DI97" s="242" t="s">
        <v>159</v>
      </c>
      <c r="DJ97" s="87">
        <f t="shared" ref="DJ97:DJ99" si="302">+CZ97</f>
        <v>0</v>
      </c>
      <c r="DK97" s="85">
        <f t="shared" ref="DK97:DK99" si="303">+DF97</f>
        <v>0</v>
      </c>
      <c r="DL97" s="86">
        <f t="shared" ref="DL97:DL99" si="304">+DJ97+DK97</f>
        <v>0</v>
      </c>
      <c r="DM97"/>
    </row>
    <row r="98" spans="1:119" s="101" customFormat="1" ht="15.6">
      <c r="A98" s="74">
        <v>82</v>
      </c>
      <c r="B98" s="110" t="s">
        <v>160</v>
      </c>
      <c r="C98" s="83"/>
      <c r="D98" s="84">
        <v>0</v>
      </c>
      <c r="E98" s="88">
        <v>0</v>
      </c>
      <c r="F98" s="88">
        <v>0</v>
      </c>
      <c r="G98" s="88">
        <v>0</v>
      </c>
      <c r="H98" s="85">
        <v>0</v>
      </c>
      <c r="I98" s="89">
        <v>0</v>
      </c>
      <c r="J98" s="87">
        <f>+'All Plans Q1'!J98+'All Plans Q2'!J98</f>
        <v>0</v>
      </c>
      <c r="K98" s="85">
        <f t="shared" si="251"/>
        <v>0</v>
      </c>
      <c r="L98" s="85">
        <f>+'All Plans Q1'!L98+'All Plans Q2'!L98</f>
        <v>0</v>
      </c>
      <c r="M98" s="85">
        <f t="shared" si="252"/>
        <v>0</v>
      </c>
      <c r="N98" s="85">
        <f t="shared" si="253"/>
        <v>0</v>
      </c>
      <c r="O98" s="89">
        <f t="shared" si="254"/>
        <v>0</v>
      </c>
      <c r="P98" s="178">
        <f t="shared" si="255"/>
        <v>0</v>
      </c>
      <c r="Q98" s="179">
        <f t="shared" si="256"/>
        <v>0</v>
      </c>
      <c r="R98" s="180">
        <f t="shared" si="257"/>
        <v>0</v>
      </c>
      <c r="S98" s="80"/>
      <c r="T98" s="84">
        <v>0</v>
      </c>
      <c r="U98" s="88">
        <v>0</v>
      </c>
      <c r="V98" s="88">
        <v>0</v>
      </c>
      <c r="W98" s="88">
        <v>0</v>
      </c>
      <c r="X98" s="85">
        <v>0</v>
      </c>
      <c r="Y98" s="89">
        <v>0</v>
      </c>
      <c r="Z98" s="87">
        <f>+'All Plans Q1'!Z98+'All Plans Q2'!Z98</f>
        <v>0</v>
      </c>
      <c r="AA98" s="320">
        <f t="shared" si="258"/>
        <v>0</v>
      </c>
      <c r="AB98" s="85">
        <f>+'All Plans Q1'!AB98+'All Plans Q2'!AB98</f>
        <v>0</v>
      </c>
      <c r="AC98" s="88">
        <f t="shared" si="259"/>
        <v>0</v>
      </c>
      <c r="AD98" s="85">
        <f t="shared" si="260"/>
        <v>0</v>
      </c>
      <c r="AE98" s="89">
        <f t="shared" si="261"/>
        <v>0</v>
      </c>
      <c r="AF98" s="178">
        <f t="shared" si="262"/>
        <v>0</v>
      </c>
      <c r="AG98" s="179">
        <f t="shared" si="263"/>
        <v>0</v>
      </c>
      <c r="AH98" s="180">
        <f t="shared" si="264"/>
        <v>0</v>
      </c>
      <c r="AI98" s="82"/>
      <c r="AJ98" s="84">
        <v>0</v>
      </c>
      <c r="AK98" s="88">
        <v>0</v>
      </c>
      <c r="AL98" s="88">
        <v>0</v>
      </c>
      <c r="AM98" s="88">
        <v>0</v>
      </c>
      <c r="AN98" s="85">
        <v>0</v>
      </c>
      <c r="AO98" s="89">
        <v>0</v>
      </c>
      <c r="AP98" s="87">
        <f>+'All Plans Q1'!AP98+'All Plans Q2'!AP98</f>
        <v>0</v>
      </c>
      <c r="AQ98" s="85">
        <f t="shared" si="265"/>
        <v>0</v>
      </c>
      <c r="AR98" s="85">
        <f>+'All Plans Q1'!AR98+'All Plans Q2'!AR98</f>
        <v>0</v>
      </c>
      <c r="AS98" s="85">
        <f t="shared" si="266"/>
        <v>0</v>
      </c>
      <c r="AT98" s="85">
        <f t="shared" si="267"/>
        <v>0</v>
      </c>
      <c r="AU98" s="89">
        <f t="shared" si="268"/>
        <v>0</v>
      </c>
      <c r="AV98" s="178">
        <f t="shared" si="269"/>
        <v>0</v>
      </c>
      <c r="AW98" s="179">
        <f t="shared" si="270"/>
        <v>0</v>
      </c>
      <c r="AX98" s="180">
        <f t="shared" si="271"/>
        <v>0</v>
      </c>
      <c r="AY98" s="82"/>
      <c r="AZ98" s="84">
        <v>0</v>
      </c>
      <c r="BA98" s="88">
        <v>0</v>
      </c>
      <c r="BB98" s="88">
        <v>0</v>
      </c>
      <c r="BC98" s="88">
        <v>0</v>
      </c>
      <c r="BD98" s="85">
        <v>0</v>
      </c>
      <c r="BE98" s="89">
        <v>0</v>
      </c>
      <c r="BF98" s="87">
        <f>+'All Plans Q1'!BF98+'All Plans Q2'!BF98</f>
        <v>0</v>
      </c>
      <c r="BG98" s="85">
        <f t="shared" si="272"/>
        <v>0</v>
      </c>
      <c r="BH98" s="85">
        <f>+'All Plans Q1'!BH98+'All Plans Q2'!BH98</f>
        <v>0</v>
      </c>
      <c r="BI98" s="85">
        <f t="shared" si="273"/>
        <v>0</v>
      </c>
      <c r="BJ98" s="85">
        <f t="shared" si="274"/>
        <v>0</v>
      </c>
      <c r="BK98" s="89">
        <f t="shared" si="275"/>
        <v>0</v>
      </c>
      <c r="BL98" s="178">
        <f t="shared" si="276"/>
        <v>0</v>
      </c>
      <c r="BM98" s="179">
        <f t="shared" si="277"/>
        <v>0</v>
      </c>
      <c r="BN98" s="180">
        <f t="shared" si="278"/>
        <v>0</v>
      </c>
      <c r="BO98" s="82"/>
      <c r="BP98" s="84">
        <v>0</v>
      </c>
      <c r="BQ98" s="88">
        <v>0</v>
      </c>
      <c r="BR98" s="88">
        <v>0</v>
      </c>
      <c r="BS98" s="88">
        <v>0</v>
      </c>
      <c r="BT98" s="85">
        <v>0</v>
      </c>
      <c r="BU98" s="89">
        <v>0</v>
      </c>
      <c r="BV98" s="87">
        <f>+'All Plans Q1'!BV98+'All Plans Q2'!BV98</f>
        <v>0</v>
      </c>
      <c r="BW98" s="85">
        <f t="shared" si="279"/>
        <v>0</v>
      </c>
      <c r="BX98" s="85">
        <f>+'All Plans Q1'!BX98+'All Plans Q2'!BX98</f>
        <v>0</v>
      </c>
      <c r="BY98" s="85">
        <f t="shared" si="280"/>
        <v>0</v>
      </c>
      <c r="BZ98" s="85">
        <f t="shared" si="281"/>
        <v>0</v>
      </c>
      <c r="CA98" s="89">
        <f t="shared" si="282"/>
        <v>0</v>
      </c>
      <c r="CB98" s="178">
        <f t="shared" si="283"/>
        <v>0</v>
      </c>
      <c r="CC98" s="179">
        <f t="shared" si="284"/>
        <v>0</v>
      </c>
      <c r="CD98" s="180">
        <f t="shared" si="285"/>
        <v>0</v>
      </c>
      <c r="CE98" s="82"/>
      <c r="CF98" s="84">
        <v>0</v>
      </c>
      <c r="CG98" s="88">
        <v>0</v>
      </c>
      <c r="CH98" s="88">
        <v>0</v>
      </c>
      <c r="CI98" s="88">
        <v>0</v>
      </c>
      <c r="CJ98" s="85">
        <v>0</v>
      </c>
      <c r="CK98" s="89">
        <v>0</v>
      </c>
      <c r="CL98" s="87">
        <f>+'All Plans Q1'!CL98+'All Plans Q2'!CL98</f>
        <v>0</v>
      </c>
      <c r="CM98" s="88">
        <f t="shared" si="286"/>
        <v>0</v>
      </c>
      <c r="CN98" s="85">
        <f>+'All Plans Q1'!CN98+'All Plans Q2'!CN98</f>
        <v>0</v>
      </c>
      <c r="CO98" s="88">
        <f t="shared" si="287"/>
        <v>0</v>
      </c>
      <c r="CP98" s="85">
        <f t="shared" si="288"/>
        <v>0</v>
      </c>
      <c r="CQ98" s="89">
        <f t="shared" si="289"/>
        <v>0</v>
      </c>
      <c r="CR98" s="178">
        <f t="shared" si="290"/>
        <v>0</v>
      </c>
      <c r="CS98" s="179">
        <f t="shared" si="291"/>
        <v>0</v>
      </c>
      <c r="CT98" s="180">
        <f t="shared" si="292"/>
        <v>0</v>
      </c>
      <c r="CU98" s="82"/>
      <c r="CV98" s="87">
        <f>+D98+T98+AJ98+AZ98+BP98+CF98</f>
        <v>0</v>
      </c>
      <c r="CW98" s="88">
        <f t="shared" si="191"/>
        <v>0</v>
      </c>
      <c r="CX98" s="88">
        <f>+F98+V98+AL98+BB98+BR98+CH98</f>
        <v>0</v>
      </c>
      <c r="CY98" s="88">
        <f t="shared" si="293"/>
        <v>0</v>
      </c>
      <c r="CZ98" s="85">
        <f t="shared" si="294"/>
        <v>0</v>
      </c>
      <c r="DA98" s="89">
        <f t="shared" si="295"/>
        <v>0</v>
      </c>
      <c r="DB98" s="87">
        <f t="shared" si="296"/>
        <v>0</v>
      </c>
      <c r="DC98" s="88">
        <f t="shared" si="297"/>
        <v>0</v>
      </c>
      <c r="DD98" s="85">
        <f t="shared" si="298"/>
        <v>0</v>
      </c>
      <c r="DE98" s="88">
        <f t="shared" si="299"/>
        <v>0</v>
      </c>
      <c r="DF98" s="85">
        <f t="shared" si="300"/>
        <v>0</v>
      </c>
      <c r="DG98" s="89">
        <f t="shared" si="301"/>
        <v>0</v>
      </c>
      <c r="DH98" s="228"/>
      <c r="DI98" s="243" t="s">
        <v>160</v>
      </c>
      <c r="DJ98" s="87">
        <f t="shared" si="302"/>
        <v>0</v>
      </c>
      <c r="DK98" s="85">
        <f t="shared" si="303"/>
        <v>0</v>
      </c>
      <c r="DL98" s="86">
        <f t="shared" si="304"/>
        <v>0</v>
      </c>
      <c r="DM98"/>
    </row>
    <row r="99" spans="1:119" s="101" customFormat="1" ht="15.6">
      <c r="A99" s="74">
        <v>83</v>
      </c>
      <c r="B99" s="74" t="s">
        <v>161</v>
      </c>
      <c r="C99" s="83"/>
      <c r="D99" s="84">
        <v>0</v>
      </c>
      <c r="E99" s="88">
        <v>0</v>
      </c>
      <c r="F99" s="88">
        <v>0</v>
      </c>
      <c r="G99" s="88">
        <v>0</v>
      </c>
      <c r="H99" s="85">
        <v>0</v>
      </c>
      <c r="I99" s="89">
        <v>0</v>
      </c>
      <c r="J99" s="87">
        <f>+'All Plans Q1'!J99+'All Plans Q2'!J99</f>
        <v>0</v>
      </c>
      <c r="K99" s="85">
        <f t="shared" si="251"/>
        <v>0</v>
      </c>
      <c r="L99" s="85">
        <f>+'All Plans Q1'!L99+'All Plans Q2'!L99</f>
        <v>0</v>
      </c>
      <c r="M99" s="85">
        <f t="shared" si="252"/>
        <v>0</v>
      </c>
      <c r="N99" s="85">
        <f t="shared" si="253"/>
        <v>0</v>
      </c>
      <c r="O99" s="89">
        <f t="shared" si="254"/>
        <v>0</v>
      </c>
      <c r="P99" s="178">
        <f t="shared" si="255"/>
        <v>0</v>
      </c>
      <c r="Q99" s="179">
        <f t="shared" si="256"/>
        <v>0</v>
      </c>
      <c r="R99" s="180">
        <f t="shared" si="257"/>
        <v>0</v>
      </c>
      <c r="S99" s="80"/>
      <c r="T99" s="84">
        <v>0</v>
      </c>
      <c r="U99" s="88">
        <v>0</v>
      </c>
      <c r="V99" s="88">
        <v>0</v>
      </c>
      <c r="W99" s="88">
        <v>0</v>
      </c>
      <c r="X99" s="85">
        <v>0</v>
      </c>
      <c r="Y99" s="89">
        <v>0</v>
      </c>
      <c r="Z99" s="87">
        <f>+'All Plans Q1'!Z99+'All Plans Q2'!Z99</f>
        <v>0</v>
      </c>
      <c r="AA99" s="320">
        <f t="shared" si="258"/>
        <v>0</v>
      </c>
      <c r="AB99" s="85">
        <f>+'All Plans Q1'!AB99+'All Plans Q2'!AB99</f>
        <v>0</v>
      </c>
      <c r="AC99" s="88">
        <f t="shared" si="259"/>
        <v>0</v>
      </c>
      <c r="AD99" s="85">
        <f t="shared" si="260"/>
        <v>0</v>
      </c>
      <c r="AE99" s="89">
        <f t="shared" si="261"/>
        <v>0</v>
      </c>
      <c r="AF99" s="178">
        <f t="shared" si="262"/>
        <v>0</v>
      </c>
      <c r="AG99" s="179">
        <f t="shared" si="263"/>
        <v>0</v>
      </c>
      <c r="AH99" s="180">
        <f t="shared" si="264"/>
        <v>0</v>
      </c>
      <c r="AI99" s="82"/>
      <c r="AJ99" s="84">
        <v>0</v>
      </c>
      <c r="AK99" s="88">
        <v>0</v>
      </c>
      <c r="AL99" s="88">
        <v>0</v>
      </c>
      <c r="AM99" s="88">
        <v>0</v>
      </c>
      <c r="AN99" s="85">
        <v>0</v>
      </c>
      <c r="AO99" s="89">
        <v>0</v>
      </c>
      <c r="AP99" s="87">
        <f>+'All Plans Q1'!AP99+'All Plans Q2'!AP99</f>
        <v>0</v>
      </c>
      <c r="AQ99" s="85">
        <f t="shared" si="265"/>
        <v>0</v>
      </c>
      <c r="AR99" s="85">
        <f>+'All Plans Q1'!AR99+'All Plans Q2'!AR99</f>
        <v>0</v>
      </c>
      <c r="AS99" s="85">
        <f t="shared" si="266"/>
        <v>0</v>
      </c>
      <c r="AT99" s="85">
        <f t="shared" si="267"/>
        <v>0</v>
      </c>
      <c r="AU99" s="89">
        <f t="shared" si="268"/>
        <v>0</v>
      </c>
      <c r="AV99" s="178">
        <f t="shared" si="269"/>
        <v>0</v>
      </c>
      <c r="AW99" s="179">
        <f t="shared" si="270"/>
        <v>0</v>
      </c>
      <c r="AX99" s="180">
        <f t="shared" si="271"/>
        <v>0</v>
      </c>
      <c r="AY99" s="82"/>
      <c r="AZ99" s="84">
        <v>0</v>
      </c>
      <c r="BA99" s="88">
        <v>0</v>
      </c>
      <c r="BB99" s="88">
        <v>0</v>
      </c>
      <c r="BC99" s="88">
        <v>0</v>
      </c>
      <c r="BD99" s="85">
        <v>0</v>
      </c>
      <c r="BE99" s="89">
        <v>0</v>
      </c>
      <c r="BF99" s="87">
        <f>+'All Plans Q1'!BF99+'All Plans Q2'!BF99</f>
        <v>0</v>
      </c>
      <c r="BG99" s="85">
        <f t="shared" si="272"/>
        <v>0</v>
      </c>
      <c r="BH99" s="85">
        <f>+'All Plans Q1'!BH99+'All Plans Q2'!BH99</f>
        <v>0</v>
      </c>
      <c r="BI99" s="85">
        <f t="shared" si="273"/>
        <v>0</v>
      </c>
      <c r="BJ99" s="85">
        <f t="shared" si="274"/>
        <v>0</v>
      </c>
      <c r="BK99" s="89">
        <f t="shared" si="275"/>
        <v>0</v>
      </c>
      <c r="BL99" s="178">
        <f t="shared" si="276"/>
        <v>0</v>
      </c>
      <c r="BM99" s="179">
        <f t="shared" si="277"/>
        <v>0</v>
      </c>
      <c r="BN99" s="180">
        <f t="shared" si="278"/>
        <v>0</v>
      </c>
      <c r="BO99" s="82"/>
      <c r="BP99" s="84">
        <v>0</v>
      </c>
      <c r="BQ99" s="88">
        <v>0</v>
      </c>
      <c r="BR99" s="88">
        <v>0</v>
      </c>
      <c r="BS99" s="88">
        <v>0</v>
      </c>
      <c r="BT99" s="85">
        <v>0</v>
      </c>
      <c r="BU99" s="89">
        <v>0</v>
      </c>
      <c r="BV99" s="87">
        <f>+'All Plans Q1'!BV99+'All Plans Q2'!BV99</f>
        <v>0</v>
      </c>
      <c r="BW99" s="85">
        <f t="shared" si="279"/>
        <v>0</v>
      </c>
      <c r="BX99" s="85">
        <f>+'All Plans Q1'!BX99+'All Plans Q2'!BX99</f>
        <v>0</v>
      </c>
      <c r="BY99" s="85">
        <f t="shared" si="280"/>
        <v>0</v>
      </c>
      <c r="BZ99" s="85">
        <f t="shared" si="281"/>
        <v>0</v>
      </c>
      <c r="CA99" s="89">
        <f t="shared" si="282"/>
        <v>0</v>
      </c>
      <c r="CB99" s="178">
        <f t="shared" si="283"/>
        <v>0</v>
      </c>
      <c r="CC99" s="179">
        <f t="shared" si="284"/>
        <v>0</v>
      </c>
      <c r="CD99" s="180">
        <f t="shared" si="285"/>
        <v>0</v>
      </c>
      <c r="CE99" s="82"/>
      <c r="CF99" s="84">
        <v>0</v>
      </c>
      <c r="CG99" s="88">
        <v>0</v>
      </c>
      <c r="CH99" s="88">
        <v>0</v>
      </c>
      <c r="CI99" s="88">
        <v>0</v>
      </c>
      <c r="CJ99" s="85">
        <v>0</v>
      </c>
      <c r="CK99" s="89">
        <v>0</v>
      </c>
      <c r="CL99" s="87">
        <f>+'All Plans Q1'!CL99+'All Plans Q2'!CL99</f>
        <v>0</v>
      </c>
      <c r="CM99" s="88">
        <f t="shared" si="286"/>
        <v>0</v>
      </c>
      <c r="CN99" s="85">
        <f>+'All Plans Q1'!CN99+'All Plans Q2'!CN99</f>
        <v>0</v>
      </c>
      <c r="CO99" s="88">
        <f t="shared" si="287"/>
        <v>0</v>
      </c>
      <c r="CP99" s="85">
        <f t="shared" si="288"/>
        <v>0</v>
      </c>
      <c r="CQ99" s="89">
        <f t="shared" si="289"/>
        <v>0</v>
      </c>
      <c r="CR99" s="178">
        <f t="shared" si="290"/>
        <v>0</v>
      </c>
      <c r="CS99" s="179">
        <f t="shared" si="291"/>
        <v>0</v>
      </c>
      <c r="CT99" s="180">
        <f t="shared" si="292"/>
        <v>0</v>
      </c>
      <c r="CU99" s="82"/>
      <c r="CV99" s="87">
        <f>+D99+T99+AJ99+AZ99+BP99+CF99</f>
        <v>0</v>
      </c>
      <c r="CW99" s="88">
        <f t="shared" si="191"/>
        <v>0</v>
      </c>
      <c r="CX99" s="88">
        <f>+F99+V99+AL99+BB99+BR99+CH99</f>
        <v>0</v>
      </c>
      <c r="CY99" s="88">
        <f t="shared" si="293"/>
        <v>0</v>
      </c>
      <c r="CZ99" s="85">
        <f t="shared" si="294"/>
        <v>0</v>
      </c>
      <c r="DA99" s="89">
        <f t="shared" si="295"/>
        <v>0</v>
      </c>
      <c r="DB99" s="87">
        <f t="shared" si="296"/>
        <v>0</v>
      </c>
      <c r="DC99" s="88">
        <f t="shared" si="297"/>
        <v>0</v>
      </c>
      <c r="DD99" s="85">
        <f t="shared" si="298"/>
        <v>0</v>
      </c>
      <c r="DE99" s="88">
        <f t="shared" si="299"/>
        <v>0</v>
      </c>
      <c r="DF99" s="85">
        <f t="shared" si="300"/>
        <v>0</v>
      </c>
      <c r="DG99" s="89">
        <f t="shared" si="301"/>
        <v>0</v>
      </c>
      <c r="DH99" s="228"/>
      <c r="DI99" s="239" t="s">
        <v>161</v>
      </c>
      <c r="DJ99" s="87">
        <f t="shared" si="302"/>
        <v>0</v>
      </c>
      <c r="DK99" s="85">
        <f t="shared" si="303"/>
        <v>0</v>
      </c>
      <c r="DL99" s="86">
        <f t="shared" si="304"/>
        <v>0</v>
      </c>
      <c r="DM99"/>
      <c r="DN99" s="101" t="s">
        <v>162</v>
      </c>
    </row>
    <row r="100" spans="1:119" s="65" customFormat="1" ht="16.149999999999999" thickBot="1">
      <c r="A100" s="74">
        <v>84</v>
      </c>
      <c r="B100" s="90" t="s">
        <v>163</v>
      </c>
      <c r="C100" s="91"/>
      <c r="D100" s="92">
        <v>366118512.34968573</v>
      </c>
      <c r="E100" s="96">
        <v>1864.3940254294648</v>
      </c>
      <c r="F100" s="93">
        <v>43798772.382258177</v>
      </c>
      <c r="G100" s="96">
        <v>1566.6477941931601</v>
      </c>
      <c r="H100" s="85">
        <v>409917284.73194391</v>
      </c>
      <c r="I100" s="97">
        <v>1827.2877343387402</v>
      </c>
      <c r="J100" s="95">
        <f>+J62+J95+J97+J98+J99</f>
        <v>171694708.53280231</v>
      </c>
      <c r="K100" s="319">
        <f t="shared" si="251"/>
        <v>358.36551180388915</v>
      </c>
      <c r="L100" s="93">
        <f>+L62+L95+L97+L98+L99</f>
        <v>179016272.90300474</v>
      </c>
      <c r="M100" s="96">
        <f t="shared" si="252"/>
        <v>469.78746779494128</v>
      </c>
      <c r="N100" s="93">
        <f>+N62+N95+N97+N98+N99</f>
        <v>350710981.43580705</v>
      </c>
      <c r="O100" s="97">
        <f t="shared" si="254"/>
        <v>407.7261884501043</v>
      </c>
      <c r="P100" s="184">
        <f>+P62+P95</f>
        <v>537813220.88248801</v>
      </c>
      <c r="Q100" s="190">
        <f>+Q62+Q95</f>
        <v>222815045.28526291</v>
      </c>
      <c r="R100" s="191">
        <f>+R62+R95</f>
        <v>760628266.16775107</v>
      </c>
      <c r="S100" s="80"/>
      <c r="T100" s="92">
        <v>644312083.62940288</v>
      </c>
      <c r="U100" s="96">
        <v>1747.5097398974319</v>
      </c>
      <c r="V100" s="93">
        <v>89874989.09761484</v>
      </c>
      <c r="W100" s="96">
        <v>1790.7308194547579</v>
      </c>
      <c r="X100" s="93">
        <v>734187072.72701776</v>
      </c>
      <c r="Y100" s="97">
        <v>1752.6882173138131</v>
      </c>
      <c r="Z100" s="95">
        <f>+Z62+Z95</f>
        <v>427594829.838328</v>
      </c>
      <c r="AA100" s="319">
        <f t="shared" si="258"/>
        <v>260.93953393922652</v>
      </c>
      <c r="AB100" s="93">
        <f>+AB62+AB95</f>
        <v>214416341.13388348</v>
      </c>
      <c r="AC100" s="96">
        <f t="shared" si="259"/>
        <v>437.41743688405336</v>
      </c>
      <c r="AD100" s="93">
        <f>+AD62+AD95</f>
        <v>642011170.9722116</v>
      </c>
      <c r="AE100" s="97">
        <f t="shared" si="261"/>
        <v>301.57496002426257</v>
      </c>
      <c r="AF100" s="184">
        <f>+AF62+AF95</f>
        <v>1071906913.4677306</v>
      </c>
      <c r="AG100" s="190">
        <f>+AG62+AG95</f>
        <v>304291330.2314983</v>
      </c>
      <c r="AH100" s="191">
        <f>+AH62+AH95</f>
        <v>1376198243.6992292</v>
      </c>
      <c r="AI100" s="82"/>
      <c r="AJ100" s="92">
        <v>233037210.00073141</v>
      </c>
      <c r="AK100" s="96">
        <v>1902.7794924613904</v>
      </c>
      <c r="AL100" s="93">
        <v>41222869.606335714</v>
      </c>
      <c r="AM100" s="96">
        <v>2222.7364178979678</v>
      </c>
      <c r="AN100" s="93">
        <v>274260079.60706711</v>
      </c>
      <c r="AO100" s="97">
        <v>1944.8586677379278</v>
      </c>
      <c r="AP100" s="95">
        <f>+AP62+AP95</f>
        <v>73845263.305456087</v>
      </c>
      <c r="AQ100" s="96">
        <f t="shared" si="265"/>
        <v>334.85055822037657</v>
      </c>
      <c r="AR100" s="93">
        <f>+AR62+AR95</f>
        <v>118096427.61666553</v>
      </c>
      <c r="AS100" s="96">
        <f t="shared" si="266"/>
        <v>604.49431633599602</v>
      </c>
      <c r="AT100" s="93">
        <f>+AT62+AT95</f>
        <v>191941690.92212164</v>
      </c>
      <c r="AU100" s="97">
        <f t="shared" si="268"/>
        <v>461.51367390434541</v>
      </c>
      <c r="AV100" s="184">
        <f>+AV62+AV95</f>
        <v>306882473.30618751</v>
      </c>
      <c r="AW100" s="190">
        <f>+AW62+AW95</f>
        <v>159319297.22300124</v>
      </c>
      <c r="AX100" s="191">
        <f>+AX62+AX95</f>
        <v>466201770.52918869</v>
      </c>
      <c r="AY100" s="82"/>
      <c r="AZ100" s="92">
        <v>427097821.08959478</v>
      </c>
      <c r="BA100" s="96">
        <v>1975.05535866372</v>
      </c>
      <c r="BB100" s="93">
        <v>58113623.141844384</v>
      </c>
      <c r="BC100" s="96">
        <v>1903.1807153052034</v>
      </c>
      <c r="BD100" s="93">
        <v>485211444.23143917</v>
      </c>
      <c r="BE100" s="97">
        <v>1966.1620798661127</v>
      </c>
      <c r="BF100" s="95">
        <f>+BF62+BF95</f>
        <v>291752313.23628706</v>
      </c>
      <c r="BG100" s="96">
        <f t="shared" si="272"/>
        <v>287.01428147765392</v>
      </c>
      <c r="BH100" s="93">
        <f>+BH62+BH95</f>
        <v>193745615.91363251</v>
      </c>
      <c r="BI100" s="96">
        <f t="shared" si="273"/>
        <v>517.7567621595623</v>
      </c>
      <c r="BJ100" s="93">
        <f>+BJ62+BJ95</f>
        <v>485497929.14991957</v>
      </c>
      <c r="BK100" s="97">
        <f t="shared" si="275"/>
        <v>349.10076806086067</v>
      </c>
      <c r="BL100" s="184">
        <f>+BL62+BL95</f>
        <v>718850134.32588196</v>
      </c>
      <c r="BM100" s="190">
        <f>+BM62+BM95</f>
        <v>251859239.05547693</v>
      </c>
      <c r="BN100" s="191">
        <f>+BN62+BN95</f>
        <v>970709373.38135886</v>
      </c>
      <c r="BO100" s="82"/>
      <c r="BP100" s="92">
        <v>253198886.63</v>
      </c>
      <c r="BQ100" s="96">
        <v>1689.4567734036164</v>
      </c>
      <c r="BR100" s="93">
        <v>31786462.990000002</v>
      </c>
      <c r="BS100" s="96">
        <v>1652.2748201476245</v>
      </c>
      <c r="BT100" s="93">
        <v>284985349.62</v>
      </c>
      <c r="BU100" s="97">
        <v>1685.2268941741372</v>
      </c>
      <c r="BV100" s="95">
        <f>+BV62+BV95</f>
        <v>109099854.73999995</v>
      </c>
      <c r="BW100" s="96">
        <f t="shared" si="279"/>
        <v>247.11626652351561</v>
      </c>
      <c r="BX100" s="93">
        <f>+BX62+BX95</f>
        <v>106522651.89000003</v>
      </c>
      <c r="BY100" s="96">
        <f t="shared" si="280"/>
        <v>478.73627865065538</v>
      </c>
      <c r="BZ100" s="93">
        <f>+BZ62+BZ95</f>
        <v>215622506.63</v>
      </c>
      <c r="CA100" s="97">
        <f t="shared" si="282"/>
        <v>324.7326907078313</v>
      </c>
      <c r="CB100" s="184">
        <f>+CB62+CB95</f>
        <v>362298741.37</v>
      </c>
      <c r="CC100" s="190">
        <f>+CC62+CC95</f>
        <v>138309114.88000005</v>
      </c>
      <c r="CD100" s="191">
        <f>+CD62+CD95</f>
        <v>500607856.25000006</v>
      </c>
      <c r="CE100" s="82"/>
      <c r="CF100" s="92">
        <v>431067579.30557919</v>
      </c>
      <c r="CG100" s="96">
        <v>1725.3607452132915</v>
      </c>
      <c r="CH100" s="93">
        <v>55218838.239066474</v>
      </c>
      <c r="CI100" s="96">
        <v>1587.6150265681399</v>
      </c>
      <c r="CJ100" s="93">
        <v>486286417.54464573</v>
      </c>
      <c r="CK100" s="97">
        <v>1708.5281848081347</v>
      </c>
      <c r="CL100" s="95">
        <f>+CL62+CL95</f>
        <v>246721676.2777155</v>
      </c>
      <c r="CM100" s="96">
        <f t="shared" si="286"/>
        <v>263.58533910283677</v>
      </c>
      <c r="CN100" s="93">
        <f>+CN62+CN95</f>
        <v>152429099.77346224</v>
      </c>
      <c r="CO100" s="96">
        <f t="shared" si="287"/>
        <v>484.29702892030082</v>
      </c>
      <c r="CP100" s="93">
        <f>+CP62+CP95</f>
        <v>399150776.05117786</v>
      </c>
      <c r="CQ100" s="97">
        <f t="shared" si="289"/>
        <v>319.12531614746007</v>
      </c>
      <c r="CR100" s="184">
        <f>+CR62+CR95</f>
        <v>677789255.58329475</v>
      </c>
      <c r="CS100" s="190">
        <f>+CS62+CS95</f>
        <v>207647938.01252869</v>
      </c>
      <c r="CT100" s="191">
        <f>+CT62+CT95</f>
        <v>885437193.59582341</v>
      </c>
      <c r="CU100" s="82"/>
      <c r="CV100" s="111">
        <f>+CV62+CV95+CV97+CV98+CV99</f>
        <v>2354832093.0049944</v>
      </c>
      <c r="CW100" s="112">
        <f t="shared" si="191"/>
        <v>1806.5358245141717</v>
      </c>
      <c r="CX100" s="113">
        <f>+CX62+CX95+CX97+CX98+CX99</f>
        <v>320015555.45711958</v>
      </c>
      <c r="CY100" s="112">
        <f t="shared" si="293"/>
        <v>1765.642030484091</v>
      </c>
      <c r="CZ100" s="113">
        <f>+CZ62+CZ95+CZ97+CZ98+CZ99</f>
        <v>2674847648.4621139</v>
      </c>
      <c r="DA100" s="97">
        <f t="shared" si="295"/>
        <v>1801.5438584479127</v>
      </c>
      <c r="DB100" s="95">
        <f>+DB62+DB95+DB97+DB98+DB99</f>
        <v>1320708645.9305892</v>
      </c>
      <c r="DC100" s="96">
        <f t="shared" si="297"/>
        <v>279.08193399124474</v>
      </c>
      <c r="DD100" s="93">
        <f>+DD62+DD95+DD97+DD98+DD99</f>
        <v>964226409.23064876</v>
      </c>
      <c r="DE100" s="96">
        <f t="shared" si="299"/>
        <v>487.46015505613514</v>
      </c>
      <c r="DF100" s="93">
        <f>+DF62+DF95+DF97+DF98+DF99</f>
        <v>2284935055.1612377</v>
      </c>
      <c r="DG100" s="97">
        <f t="shared" si="301"/>
        <v>340.50678911766562</v>
      </c>
      <c r="DH100" s="256"/>
      <c r="DI100" s="240" t="s">
        <v>163</v>
      </c>
      <c r="DJ100" s="95">
        <f>+DJ62+DJ95+DJ97+DJ98+DJ99</f>
        <v>2674847648.4621143</v>
      </c>
      <c r="DK100" s="93">
        <f t="shared" ref="DK100:DL100" si="305">+DK62+DK95+DK97+DK98+DK99</f>
        <v>2284935055.1612377</v>
      </c>
      <c r="DL100" s="94">
        <f t="shared" si="305"/>
        <v>4959782703.6233511</v>
      </c>
      <c r="DM100"/>
      <c r="DN100" s="98">
        <f>+R101+AH101+AX101+BN101+CD101+CT101</f>
        <v>230863550.54973149</v>
      </c>
      <c r="DO100" s="98"/>
    </row>
    <row r="101" spans="1:119" s="65" customFormat="1" ht="16.149999999999999" thickBot="1">
      <c r="A101" s="74">
        <v>85</v>
      </c>
      <c r="B101" s="90" t="s">
        <v>164</v>
      </c>
      <c r="C101" s="83"/>
      <c r="D101" s="114">
        <v>853576.73031419516</v>
      </c>
      <c r="E101" s="115">
        <v>4.3466891254147448</v>
      </c>
      <c r="F101" s="116">
        <v>-2494372.4422581792</v>
      </c>
      <c r="G101" s="115">
        <v>-89.221749195485174</v>
      </c>
      <c r="H101" s="116">
        <v>-1640795.711943984</v>
      </c>
      <c r="I101" s="117">
        <v>-7.314172860389264</v>
      </c>
      <c r="J101" s="116">
        <f>+J16-J100</f>
        <v>16428887.027197659</v>
      </c>
      <c r="K101" s="120">
        <f t="shared" si="251"/>
        <v>34.290786001393556</v>
      </c>
      <c r="L101" s="118">
        <f>+L16-L100</f>
        <v>19042203.22699526</v>
      </c>
      <c r="M101" s="115">
        <f t="shared" si="252"/>
        <v>49.971928753615614</v>
      </c>
      <c r="N101" s="118">
        <f>+N16-N100</f>
        <v>35471090.254192889</v>
      </c>
      <c r="O101" s="117">
        <f t="shared" si="254"/>
        <v>41.237637813057397</v>
      </c>
      <c r="P101" s="158">
        <f>+P16-P100</f>
        <v>17282463.757511854</v>
      </c>
      <c r="Q101" s="159">
        <f>+Q16-Q100</f>
        <v>16547830.78473708</v>
      </c>
      <c r="R101" s="160">
        <f>+R16-R100</f>
        <v>33830294.542248845</v>
      </c>
      <c r="S101" s="80"/>
      <c r="T101" s="114">
        <v>58689646.790597081</v>
      </c>
      <c r="U101" s="115">
        <v>159.17865271125291</v>
      </c>
      <c r="V101" s="118">
        <v>2331237.5223851651</v>
      </c>
      <c r="W101" s="115">
        <v>46.449172575368408</v>
      </c>
      <c r="X101" s="118">
        <v>61020884.312982246</v>
      </c>
      <c r="Y101" s="117">
        <v>145.67211671023139</v>
      </c>
      <c r="Z101" s="116">
        <f>+Z16-Z100</f>
        <v>16664395.944755077</v>
      </c>
      <c r="AA101" s="120">
        <f t="shared" si="258"/>
        <v>10.16943940329503</v>
      </c>
      <c r="AB101" s="118">
        <f>+AB16-AB100</f>
        <v>-11545737.023883522</v>
      </c>
      <c r="AC101" s="115">
        <f t="shared" si="259"/>
        <v>-23.553739743982444</v>
      </c>
      <c r="AD101" s="118">
        <f>+AD16-AD100</f>
        <v>5118658.9208714962</v>
      </c>
      <c r="AE101" s="117">
        <f t="shared" si="261"/>
        <v>2.4044119934892398</v>
      </c>
      <c r="AF101" s="158">
        <f>+AF16-AF100</f>
        <v>75354042.735352397</v>
      </c>
      <c r="AG101" s="159">
        <f>+AG16-AG100</f>
        <v>-9214499.5014983416</v>
      </c>
      <c r="AH101" s="160">
        <f>+AH16-AH100</f>
        <v>66139543.233853817</v>
      </c>
      <c r="AI101" s="82"/>
      <c r="AJ101" s="114">
        <v>8690615.4612710774</v>
      </c>
      <c r="AK101" s="115">
        <v>70.960019116786512</v>
      </c>
      <c r="AL101" s="118">
        <v>-77963.078338235617</v>
      </c>
      <c r="AM101" s="115">
        <v>-4.2037678387919559</v>
      </c>
      <c r="AN101" s="118">
        <v>8612652.3829328418</v>
      </c>
      <c r="AO101" s="117">
        <v>61.074844225083616</v>
      </c>
      <c r="AP101" s="116">
        <f>+AP16-AP100</f>
        <v>6238512.981933251</v>
      </c>
      <c r="AQ101" s="115">
        <f t="shared" si="265"/>
        <v>28.288470525516711</v>
      </c>
      <c r="AR101" s="118">
        <f>+AR16-AR100</f>
        <v>2590316.2059451491</v>
      </c>
      <c r="AS101" s="115">
        <f t="shared" si="266"/>
        <v>13.258922861659</v>
      </c>
      <c r="AT101" s="118">
        <f>+AT16-AT100</f>
        <v>8828829.1878783703</v>
      </c>
      <c r="AU101" s="117">
        <f t="shared" si="268"/>
        <v>21.22845419979603</v>
      </c>
      <c r="AV101" s="158">
        <f>+AV16-AV100</f>
        <v>14929128.443204284</v>
      </c>
      <c r="AW101" s="159">
        <f>+AW16-AW100</f>
        <v>2512353.1276069283</v>
      </c>
      <c r="AX101" s="160">
        <f>+AX16-AX100</f>
        <v>17441481.570811272</v>
      </c>
      <c r="AY101" s="82"/>
      <c r="AZ101" s="114">
        <v>-2951102.4602523446</v>
      </c>
      <c r="BA101" s="115">
        <v>-13.646969008686147</v>
      </c>
      <c r="BB101" s="118">
        <v>-960810.70118679851</v>
      </c>
      <c r="BC101" s="115">
        <v>-31.465881813879108</v>
      </c>
      <c r="BD101" s="118">
        <v>-3911913.1614391208</v>
      </c>
      <c r="BE101" s="117">
        <v>-15.851759906310132</v>
      </c>
      <c r="BF101" s="116">
        <f>+BF16-BF100</f>
        <v>5355225.7863964438</v>
      </c>
      <c r="BG101" s="115">
        <f t="shared" si="272"/>
        <v>5.2682573933470707</v>
      </c>
      <c r="BH101" s="118">
        <f>+BH16-BH100</f>
        <v>9447204.7836839557</v>
      </c>
      <c r="BI101" s="115">
        <f t="shared" si="273"/>
        <v>25.246270152708846</v>
      </c>
      <c r="BJ101" s="118">
        <f>+BJ16-BJ100</f>
        <v>14802430.5700804</v>
      </c>
      <c r="BK101" s="117">
        <f t="shared" si="275"/>
        <v>10.643793867938246</v>
      </c>
      <c r="BL101" s="158">
        <f>+BL16-BL100</f>
        <v>2404123.32614398</v>
      </c>
      <c r="BM101" s="159">
        <f>+BM16-BM100</f>
        <v>8486394.0824971199</v>
      </c>
      <c r="BN101" s="160">
        <f>+BN16-BN100</f>
        <v>10890517.4086411</v>
      </c>
      <c r="BO101" s="82"/>
      <c r="BP101" s="114">
        <v>18894820.169999957</v>
      </c>
      <c r="BQ101" s="115">
        <v>126.07473256822551</v>
      </c>
      <c r="BR101" s="118">
        <v>495920.18999999389</v>
      </c>
      <c r="BS101" s="115">
        <v>25.778157292857568</v>
      </c>
      <c r="BT101" s="118">
        <v>19390740.359999955</v>
      </c>
      <c r="BU101" s="117">
        <v>114.66483170518222</v>
      </c>
      <c r="BV101" s="116">
        <f>+BV16-BV100</f>
        <v>16214904.24000001</v>
      </c>
      <c r="BW101" s="115">
        <f t="shared" si="279"/>
        <v>36.727515424968082</v>
      </c>
      <c r="BX101" s="118">
        <f>+BX16-BX100</f>
        <v>-892598.20999999344</v>
      </c>
      <c r="BY101" s="115">
        <f t="shared" si="280"/>
        <v>-4.0115331134161174</v>
      </c>
      <c r="BZ101" s="118">
        <f>+BZ16-BZ100</f>
        <v>15322306.029999971</v>
      </c>
      <c r="CA101" s="117">
        <f t="shared" si="282"/>
        <v>23.075762093373452</v>
      </c>
      <c r="CB101" s="158">
        <f>+CB16-CB100</f>
        <v>35109724.409999907</v>
      </c>
      <c r="CC101" s="159">
        <f>+CC16-CC100</f>
        <v>-396678.02000004053</v>
      </c>
      <c r="CD101" s="160">
        <f>+CD16-CD100</f>
        <v>34713046.389999866</v>
      </c>
      <c r="CE101" s="82"/>
      <c r="CF101" s="114">
        <v>26348534.924071789</v>
      </c>
      <c r="CG101" s="115">
        <v>105.46079091614617</v>
      </c>
      <c r="CH101" s="118">
        <v>4476156.5312822238</v>
      </c>
      <c r="CI101" s="115">
        <v>128.69545243903923</v>
      </c>
      <c r="CJ101" s="118">
        <v>30824691.455353916</v>
      </c>
      <c r="CK101" s="117">
        <v>108.30007221958139</v>
      </c>
      <c r="CL101" s="116">
        <f>+CL16-CL100</f>
        <v>26059944.464834392</v>
      </c>
      <c r="CM101" s="115">
        <f t="shared" si="286"/>
        <v>27.841166623043467</v>
      </c>
      <c r="CN101" s="118">
        <f>+CN16-CN100</f>
        <v>10964031.483988166</v>
      </c>
      <c r="CO101" s="115">
        <f t="shared" si="287"/>
        <v>34.834869985950967</v>
      </c>
      <c r="CP101" s="118">
        <f>+CP16-CP100</f>
        <v>37023975.948822439</v>
      </c>
      <c r="CQ101" s="117">
        <f t="shared" si="289"/>
        <v>29.601064907334663</v>
      </c>
      <c r="CR101" s="158">
        <f>+CR16-CR100</f>
        <v>52408479.388906121</v>
      </c>
      <c r="CS101" s="159">
        <f>+CS16-CS100</f>
        <v>15440188.015270412</v>
      </c>
      <c r="CT101" s="160">
        <f>+CT16-CT100</f>
        <v>67848667.404176593</v>
      </c>
      <c r="CU101" s="82"/>
      <c r="CV101" s="119">
        <f>+CV16-CV100</f>
        <v>110526091.61600161</v>
      </c>
      <c r="CW101" s="115">
        <f t="shared" si="191"/>
        <v>84.791329556344238</v>
      </c>
      <c r="CX101" s="119">
        <f>+CX16-CX100</f>
        <v>3770168.0218842626</v>
      </c>
      <c r="CY101" s="120">
        <f t="shared" si="293"/>
        <v>20.801386082364644</v>
      </c>
      <c r="CZ101" s="119">
        <f>+CZ16-CZ100</f>
        <v>114296259.63788605</v>
      </c>
      <c r="DA101" s="121">
        <f t="shared" si="295"/>
        <v>76.97998228519225</v>
      </c>
      <c r="DB101" s="119">
        <f>+DB16-DB100</f>
        <v>86961870.44511652</v>
      </c>
      <c r="DC101" s="115">
        <f t="shared" si="297"/>
        <v>18.376109721170618</v>
      </c>
      <c r="DD101" s="119">
        <f>+DD16-DD100</f>
        <v>29605420.466728806</v>
      </c>
      <c r="DE101" s="120">
        <f t="shared" si="299"/>
        <v>14.966881961601207</v>
      </c>
      <c r="DF101" s="119">
        <f>+DF16-DF100</f>
        <v>116567290.91184568</v>
      </c>
      <c r="DG101" s="121">
        <f t="shared" si="301"/>
        <v>17.371151908620234</v>
      </c>
      <c r="DH101" s="256"/>
      <c r="DI101" s="240" t="s">
        <v>164</v>
      </c>
      <c r="DJ101" s="119">
        <f>+DJ16-DJ100</f>
        <v>114296259.63788557</v>
      </c>
      <c r="DK101" s="119">
        <f t="shared" ref="DK101" si="306">+DK16-DK100</f>
        <v>116567290.91184568</v>
      </c>
      <c r="DL101" s="119">
        <f>+DL16-DL100</f>
        <v>230863550.54973221</v>
      </c>
      <c r="DM101"/>
      <c r="DN101" s="98">
        <f>+D101+F101+J101+L101+T101+V101+Z101+AB101++AJ101+AL101+AP101+AR101+AZ101+BB101+BF101+BH101+BP101+BR101+BV101+BX101+CF101+CH101+CL101+CN101</f>
        <v>230863550.54973176</v>
      </c>
      <c r="DO101" s="98"/>
    </row>
    <row r="102" spans="1:119" s="101" customFormat="1" ht="15.6">
      <c r="A102" s="74"/>
      <c r="B102" s="74"/>
      <c r="C102" s="83"/>
      <c r="D102" s="84"/>
      <c r="E102" s="85"/>
      <c r="F102" s="85"/>
      <c r="G102" s="85"/>
      <c r="H102" s="85"/>
      <c r="I102" s="86"/>
      <c r="J102" s="87"/>
      <c r="K102" s="321"/>
      <c r="L102" s="85"/>
      <c r="M102" s="85"/>
      <c r="N102" s="85"/>
      <c r="O102" s="86"/>
      <c r="P102" s="178"/>
      <c r="Q102" s="179"/>
      <c r="R102" s="180"/>
      <c r="S102" s="80"/>
      <c r="T102" s="84"/>
      <c r="U102" s="85"/>
      <c r="V102" s="85"/>
      <c r="W102" s="85"/>
      <c r="X102" s="85"/>
      <c r="Y102" s="86"/>
      <c r="Z102" s="87"/>
      <c r="AA102" s="321"/>
      <c r="AB102" s="85"/>
      <c r="AC102" s="85"/>
      <c r="AD102" s="85"/>
      <c r="AE102" s="86"/>
      <c r="AF102" s="178"/>
      <c r="AG102" s="179"/>
      <c r="AH102" s="180"/>
      <c r="AI102" s="82"/>
      <c r="AJ102" s="84"/>
      <c r="AK102" s="85"/>
      <c r="AL102" s="85"/>
      <c r="AM102" s="85"/>
      <c r="AN102" s="85"/>
      <c r="AO102" s="86"/>
      <c r="AP102" s="87"/>
      <c r="AQ102" s="85"/>
      <c r="AR102" s="85"/>
      <c r="AS102" s="85"/>
      <c r="AT102" s="85"/>
      <c r="AU102" s="86"/>
      <c r="AV102" s="178"/>
      <c r="AW102" s="179"/>
      <c r="AX102" s="180"/>
      <c r="AY102" s="82"/>
      <c r="AZ102" s="84"/>
      <c r="BA102" s="85"/>
      <c r="BB102" s="85"/>
      <c r="BC102" s="85"/>
      <c r="BD102" s="85"/>
      <c r="BE102" s="86"/>
      <c r="BF102" s="87"/>
      <c r="BG102" s="85"/>
      <c r="BH102" s="85"/>
      <c r="BI102" s="85"/>
      <c r="BJ102" s="85"/>
      <c r="BK102" s="86"/>
      <c r="BL102" s="178"/>
      <c r="BM102" s="179"/>
      <c r="BN102" s="180"/>
      <c r="BO102" s="82"/>
      <c r="BP102" s="84"/>
      <c r="BQ102" s="85"/>
      <c r="BR102" s="85"/>
      <c r="BS102" s="85"/>
      <c r="BT102" s="85"/>
      <c r="BU102" s="86"/>
      <c r="BV102" s="87"/>
      <c r="BW102" s="85"/>
      <c r="BX102" s="85"/>
      <c r="BY102" s="85"/>
      <c r="BZ102" s="85"/>
      <c r="CA102" s="86"/>
      <c r="CB102" s="178"/>
      <c r="CC102" s="179"/>
      <c r="CD102" s="180"/>
      <c r="CE102" s="82"/>
      <c r="CF102" s="84"/>
      <c r="CG102" s="85"/>
      <c r="CH102" s="85"/>
      <c r="CI102" s="85"/>
      <c r="CJ102" s="85"/>
      <c r="CK102" s="86"/>
      <c r="CL102" s="87"/>
      <c r="CM102" s="85"/>
      <c r="CN102" s="85"/>
      <c r="CO102" s="85"/>
      <c r="CP102" s="85"/>
      <c r="CQ102" s="86"/>
      <c r="CR102" s="178"/>
      <c r="CS102" s="179"/>
      <c r="CT102" s="180"/>
      <c r="CU102" s="82"/>
      <c r="CV102" s="122"/>
      <c r="CW102" s="123"/>
      <c r="CX102" s="88"/>
      <c r="CY102" s="123"/>
      <c r="CZ102" s="124"/>
      <c r="DA102" s="89"/>
      <c r="DB102" s="99"/>
      <c r="DC102" s="88"/>
      <c r="DD102" s="88"/>
      <c r="DE102" s="88"/>
      <c r="DF102" s="85"/>
      <c r="DG102" s="89"/>
      <c r="DH102" s="228"/>
      <c r="DI102" s="239"/>
      <c r="DJ102" s="87"/>
      <c r="DK102" s="85"/>
      <c r="DL102" s="86"/>
      <c r="DM102"/>
      <c r="DO102" s="108"/>
    </row>
    <row r="103" spans="1:119" s="101" customFormat="1" ht="15.6">
      <c r="A103" s="74"/>
      <c r="B103" s="74"/>
      <c r="C103" s="75"/>
      <c r="D103" s="76"/>
      <c r="E103" s="77"/>
      <c r="F103" s="77"/>
      <c r="G103" s="77"/>
      <c r="H103" s="77"/>
      <c r="I103" s="78"/>
      <c r="J103" s="79"/>
      <c r="K103" s="77"/>
      <c r="L103" s="77"/>
      <c r="M103" s="77"/>
      <c r="N103" s="77"/>
      <c r="O103" s="78"/>
      <c r="P103" s="192"/>
      <c r="Q103" s="193"/>
      <c r="R103" s="194"/>
      <c r="S103" s="80"/>
      <c r="T103" s="76"/>
      <c r="U103" s="77"/>
      <c r="V103" s="77"/>
      <c r="W103" s="77"/>
      <c r="X103" s="77"/>
      <c r="Y103" s="78"/>
      <c r="Z103" s="79"/>
      <c r="AA103" s="77"/>
      <c r="AB103" s="77"/>
      <c r="AC103" s="77"/>
      <c r="AD103" s="77"/>
      <c r="AE103" s="78"/>
      <c r="AF103" s="192"/>
      <c r="AG103" s="193"/>
      <c r="AH103" s="194"/>
      <c r="AI103" s="82"/>
      <c r="AJ103" s="76"/>
      <c r="AK103" s="77"/>
      <c r="AL103" s="77"/>
      <c r="AM103" s="77"/>
      <c r="AN103" s="77"/>
      <c r="AO103" s="78"/>
      <c r="AP103" s="79"/>
      <c r="AQ103" s="77"/>
      <c r="AR103" s="77"/>
      <c r="AS103" s="77"/>
      <c r="AT103" s="77"/>
      <c r="AU103" s="78"/>
      <c r="AV103" s="192"/>
      <c r="AW103" s="193"/>
      <c r="AX103" s="194"/>
      <c r="AY103" s="82"/>
      <c r="AZ103" s="76"/>
      <c r="BA103" s="77"/>
      <c r="BB103" s="77"/>
      <c r="BC103" s="77"/>
      <c r="BD103" s="77"/>
      <c r="BE103" s="78"/>
      <c r="BF103" s="79"/>
      <c r="BG103" s="77"/>
      <c r="BH103" s="77"/>
      <c r="BI103" s="77"/>
      <c r="BJ103" s="77"/>
      <c r="BK103" s="78"/>
      <c r="BL103" s="192"/>
      <c r="BM103" s="193"/>
      <c r="BN103" s="194"/>
      <c r="BO103" s="82"/>
      <c r="BP103" s="76"/>
      <c r="BQ103" s="77"/>
      <c r="BR103" s="77"/>
      <c r="BS103" s="77"/>
      <c r="BT103" s="77"/>
      <c r="BU103" s="78"/>
      <c r="BV103" s="79"/>
      <c r="BW103" s="77"/>
      <c r="BX103" s="77"/>
      <c r="BY103" s="77"/>
      <c r="BZ103" s="77"/>
      <c r="CA103" s="78"/>
      <c r="CB103" s="192"/>
      <c r="CC103" s="193"/>
      <c r="CD103" s="194"/>
      <c r="CE103" s="82"/>
      <c r="CF103" s="76"/>
      <c r="CG103" s="77"/>
      <c r="CH103" s="77"/>
      <c r="CI103" s="77"/>
      <c r="CJ103" s="77"/>
      <c r="CK103" s="78"/>
      <c r="CL103" s="79"/>
      <c r="CM103" s="77"/>
      <c r="CN103" s="77"/>
      <c r="CO103" s="77"/>
      <c r="CP103" s="77"/>
      <c r="CQ103" s="78"/>
      <c r="CR103" s="192"/>
      <c r="CS103" s="193"/>
      <c r="CT103" s="194"/>
      <c r="CU103" s="82"/>
      <c r="CV103" s="79"/>
      <c r="CW103" s="125"/>
      <c r="CX103" s="125"/>
      <c r="CY103" s="125"/>
      <c r="CZ103" s="77"/>
      <c r="DA103" s="126"/>
      <c r="DB103" s="127"/>
      <c r="DC103" s="125"/>
      <c r="DD103" s="125"/>
      <c r="DE103" s="125"/>
      <c r="DF103" s="77"/>
      <c r="DG103" s="126"/>
      <c r="DH103" s="229"/>
      <c r="DI103" s="239"/>
      <c r="DJ103" s="79"/>
      <c r="DK103" s="77"/>
      <c r="DL103" s="78"/>
      <c r="DM103"/>
    </row>
    <row r="104" spans="1:119" s="101" customFormat="1" ht="15.6">
      <c r="A104" s="90">
        <v>86</v>
      </c>
      <c r="B104" s="109" t="s">
        <v>165</v>
      </c>
      <c r="C104" s="83"/>
      <c r="D104" s="84">
        <v>7351510.8887699982</v>
      </c>
      <c r="E104" s="85"/>
      <c r="F104" s="85">
        <v>2032308.5133020012</v>
      </c>
      <c r="G104" s="85"/>
      <c r="H104" s="85">
        <v>9383819.4020719994</v>
      </c>
      <c r="I104" s="86"/>
      <c r="J104" s="87">
        <f>+'All Plans Q1'!J104+'All Plans Q2'!J104</f>
        <v>9528201.5299999993</v>
      </c>
      <c r="K104" s="85"/>
      <c r="L104" s="85">
        <f>+'All Plans Q1'!L104+'All Plans Q2'!L104</f>
        <v>0</v>
      </c>
      <c r="M104" s="85"/>
      <c r="N104" s="85">
        <f t="shared" ref="N104:N106" si="307">+J104+L104</f>
        <v>9528201.5299999993</v>
      </c>
      <c r="O104" s="86"/>
      <c r="P104" s="178">
        <f t="shared" ref="P104:P106" si="308">+D104+J104</f>
        <v>16879712.418769997</v>
      </c>
      <c r="Q104" s="179">
        <f t="shared" ref="Q104:Q106" si="309">+F104+L104</f>
        <v>2032308.5133020012</v>
      </c>
      <c r="R104" s="180">
        <f t="shared" ref="R104:R106" si="310">+P104+Q104</f>
        <v>18912020.932071999</v>
      </c>
      <c r="S104" s="80"/>
      <c r="T104" s="84">
        <v>4310278.04</v>
      </c>
      <c r="U104" s="85"/>
      <c r="V104" s="85">
        <v>1274227.52</v>
      </c>
      <c r="W104" s="85"/>
      <c r="X104" s="85">
        <v>5584505.5600000005</v>
      </c>
      <c r="Y104" s="86"/>
      <c r="Z104" s="87">
        <f>+'All Plans Q1'!Z104+'All Plans Q2'!Z104</f>
        <v>7457875.2800000403</v>
      </c>
      <c r="AA104" s="85"/>
      <c r="AB104" s="85">
        <f>+'All Plans Q1'!AB104+'All Plans Q2'!AB104</f>
        <v>3774538.8499999903</v>
      </c>
      <c r="AC104" s="85"/>
      <c r="AD104" s="85">
        <f t="shared" ref="AD104:AD106" si="311">+Z104+AB104</f>
        <v>11232414.130000031</v>
      </c>
      <c r="AE104" s="86"/>
      <c r="AF104" s="178">
        <f t="shared" ref="AF104:AF106" si="312">+T104+Z104</f>
        <v>11768153.320000041</v>
      </c>
      <c r="AG104" s="179">
        <f t="shared" ref="AG104:AG106" si="313">+V104+AB104</f>
        <v>5048766.3699999899</v>
      </c>
      <c r="AH104" s="180">
        <f t="shared" ref="AH104:AH106" si="314">+AF104+AG104</f>
        <v>16816919.690000031</v>
      </c>
      <c r="AI104" s="82"/>
      <c r="AJ104" s="84">
        <v>12322235.07</v>
      </c>
      <c r="AK104" s="85"/>
      <c r="AL104" s="85">
        <v>3760681.4900000012</v>
      </c>
      <c r="AM104" s="85"/>
      <c r="AN104" s="85">
        <v>16082916.560000002</v>
      </c>
      <c r="AO104" s="86"/>
      <c r="AP104" s="87">
        <f>+'All Plans Q1'!AP104+'All Plans Q2'!AP104</f>
        <v>9775160.379999999</v>
      </c>
      <c r="AQ104" s="85"/>
      <c r="AR104" s="85">
        <f>+'All Plans Q1'!AR104+'All Plans Q2'!AR104</f>
        <v>16240948.989999998</v>
      </c>
      <c r="AS104" s="85"/>
      <c r="AT104" s="85">
        <f t="shared" ref="AT104:AT106" si="315">+AP104+AR104</f>
        <v>26016109.369999997</v>
      </c>
      <c r="AU104" s="86"/>
      <c r="AV104" s="178">
        <f t="shared" ref="AV104:AV106" si="316">+AJ104+AP104</f>
        <v>22097395.449999999</v>
      </c>
      <c r="AW104" s="179">
        <f t="shared" ref="AW104:AW106" si="317">+AL104+AR104</f>
        <v>20001630.48</v>
      </c>
      <c r="AX104" s="180">
        <f t="shared" ref="AX104:AX106" si="318">+AV104+AW104</f>
        <v>42099025.93</v>
      </c>
      <c r="AY104" s="82"/>
      <c r="AZ104" s="84">
        <v>1538354.97</v>
      </c>
      <c r="BA104" s="85"/>
      <c r="BB104" s="85">
        <v>0</v>
      </c>
      <c r="BC104" s="85"/>
      <c r="BD104" s="85">
        <v>1538354.97</v>
      </c>
      <c r="BE104" s="86"/>
      <c r="BF104" s="87">
        <f>+'All Plans Q1'!BF104+'All Plans Q2'!BF104</f>
        <v>0</v>
      </c>
      <c r="BG104" s="85"/>
      <c r="BH104" s="85">
        <f>+'All Plans Q1'!BH104+'All Plans Q2'!BH104</f>
        <v>0</v>
      </c>
      <c r="BI104" s="85"/>
      <c r="BJ104" s="85">
        <f t="shared" ref="BJ104:BJ106" si="319">+BF104+BH104</f>
        <v>0</v>
      </c>
      <c r="BK104" s="86"/>
      <c r="BL104" s="178">
        <f t="shared" ref="BL104:BL106" si="320">+AZ104+BF104</f>
        <v>1538354.97</v>
      </c>
      <c r="BM104" s="179">
        <f t="shared" ref="BM104:BM106" si="321">+BB104+BH104</f>
        <v>0</v>
      </c>
      <c r="BN104" s="180">
        <f t="shared" ref="BN104:BN106" si="322">+BL104+BM104</f>
        <v>1538354.97</v>
      </c>
      <c r="BO104" s="82"/>
      <c r="BP104" s="84">
        <v>3081584.5</v>
      </c>
      <c r="BQ104" s="85"/>
      <c r="BR104" s="85">
        <v>0</v>
      </c>
      <c r="BS104" s="85"/>
      <c r="BT104" s="85">
        <v>3081584.5</v>
      </c>
      <c r="BU104" s="86"/>
      <c r="BV104" s="87">
        <f>+'All Plans Q1'!BV104+'All Plans Q2'!BV104</f>
        <v>6741114.320000004</v>
      </c>
      <c r="BW104" s="85"/>
      <c r="BX104" s="85">
        <f>+'All Plans Q1'!BX104+'All Plans Q2'!BX104</f>
        <v>0</v>
      </c>
      <c r="BY104" s="85"/>
      <c r="BZ104" s="85">
        <f t="shared" ref="BZ104:BZ106" si="323">+BV104+BX104</f>
        <v>6741114.320000004</v>
      </c>
      <c r="CA104" s="86"/>
      <c r="CB104" s="178">
        <f t="shared" ref="CB104:CB106" si="324">+BP104+BV104</f>
        <v>9822698.820000004</v>
      </c>
      <c r="CC104" s="179">
        <f t="shared" ref="CC104:CC106" si="325">+BR104+BX104</f>
        <v>0</v>
      </c>
      <c r="CD104" s="180">
        <f t="shared" ref="CD104:CD106" si="326">+CB104+CC104</f>
        <v>9822698.820000004</v>
      </c>
      <c r="CE104" s="82"/>
      <c r="CF104" s="84">
        <v>0</v>
      </c>
      <c r="CG104" s="85"/>
      <c r="CH104" s="85">
        <v>0</v>
      </c>
      <c r="CI104" s="85"/>
      <c r="CJ104" s="85">
        <v>0</v>
      </c>
      <c r="CK104" s="86"/>
      <c r="CL104" s="87">
        <f>+'All Plans Q1'!CL104+'All Plans Q2'!CL104</f>
        <v>0</v>
      </c>
      <c r="CM104" s="85"/>
      <c r="CN104" s="85">
        <f>+'All Plans Q1'!CN104+'All Plans Q2'!CN104</f>
        <v>0</v>
      </c>
      <c r="CO104" s="85"/>
      <c r="CP104" s="85">
        <f t="shared" ref="CP104:CP106" si="327">+CL104+CN104</f>
        <v>0</v>
      </c>
      <c r="CQ104" s="86"/>
      <c r="CR104" s="178">
        <f t="shared" ref="CR104:CR106" si="328">+CF104+CL104</f>
        <v>0</v>
      </c>
      <c r="CS104" s="179">
        <f t="shared" ref="CS104:CS106" si="329">+CH104+CN104</f>
        <v>0</v>
      </c>
      <c r="CT104" s="180">
        <f t="shared" ref="CT104:CT106" si="330">+CR104+CS104</f>
        <v>0</v>
      </c>
      <c r="CU104" s="82"/>
      <c r="CV104" s="87">
        <f>+D104+T104+AJ104+AZ104+BP104+CF104</f>
        <v>28603963.468769997</v>
      </c>
      <c r="CW104" s="88"/>
      <c r="CX104" s="88">
        <f>+F104+V104+AL104+BB104+BR104+CH104</f>
        <v>7067217.5233020019</v>
      </c>
      <c r="CY104" s="88"/>
      <c r="CZ104" s="85">
        <f>+CV104+CX104</f>
        <v>35671180.992072001</v>
      </c>
      <c r="DA104" s="89"/>
      <c r="DB104" s="87">
        <f t="shared" ref="DB104:DB106" si="331">+J104+Z104+AP104+BF104+BV104+CL104</f>
        <v>33502351.510000043</v>
      </c>
      <c r="DC104" s="88"/>
      <c r="DD104" s="85">
        <f t="shared" ref="DD104:DD106" si="332">+L104+AB104+AR104+BH104+BX104+CN104</f>
        <v>20015487.839999989</v>
      </c>
      <c r="DE104" s="88"/>
      <c r="DF104" s="85">
        <f t="shared" ref="DF104:DF106" si="333">+DB104+DD104</f>
        <v>53517839.350000031</v>
      </c>
      <c r="DG104" s="89"/>
      <c r="DH104" s="228"/>
      <c r="DI104" s="242" t="s">
        <v>165</v>
      </c>
      <c r="DJ104" s="87">
        <f t="shared" ref="DJ104:DJ106" si="334">+CZ104</f>
        <v>35671180.992072001</v>
      </c>
      <c r="DK104" s="85">
        <f t="shared" ref="DK104:DK106" si="335">+DF104</f>
        <v>53517839.350000031</v>
      </c>
      <c r="DL104" s="86">
        <f t="shared" ref="DL104:DL106" si="336">+DJ104+DK104</f>
        <v>89189020.34207204</v>
      </c>
      <c r="DM104"/>
    </row>
    <row r="105" spans="1:119" s="101" customFormat="1" ht="15.6">
      <c r="A105" s="90">
        <v>87</v>
      </c>
      <c r="B105" s="109" t="s">
        <v>166</v>
      </c>
      <c r="C105" s="83"/>
      <c r="D105" s="84">
        <v>0</v>
      </c>
      <c r="E105" s="85"/>
      <c r="F105" s="85">
        <v>0</v>
      </c>
      <c r="G105" s="85"/>
      <c r="H105" s="85">
        <v>0</v>
      </c>
      <c r="I105" s="86"/>
      <c r="J105" s="87">
        <f>+'All Plans Q1'!J105+'All Plans Q2'!J105</f>
        <v>0</v>
      </c>
      <c r="K105" s="85"/>
      <c r="L105" s="85">
        <f>+'All Plans Q1'!L105+'All Plans Q2'!L105</f>
        <v>0</v>
      </c>
      <c r="M105" s="85"/>
      <c r="N105" s="85">
        <f t="shared" si="307"/>
        <v>0</v>
      </c>
      <c r="O105" s="86"/>
      <c r="P105" s="178">
        <f t="shared" si="308"/>
        <v>0</v>
      </c>
      <c r="Q105" s="179">
        <f t="shared" si="309"/>
        <v>0</v>
      </c>
      <c r="R105" s="180">
        <f t="shared" si="310"/>
        <v>0</v>
      </c>
      <c r="S105" s="80"/>
      <c r="T105" s="84">
        <v>0</v>
      </c>
      <c r="U105" s="85"/>
      <c r="V105" s="85">
        <v>0</v>
      </c>
      <c r="W105" s="85"/>
      <c r="X105" s="85">
        <v>0</v>
      </c>
      <c r="Y105" s="86"/>
      <c r="Z105" s="87">
        <f>+'All Plans Q1'!Z105+'All Plans Q2'!Z105</f>
        <v>0</v>
      </c>
      <c r="AA105" s="85"/>
      <c r="AB105" s="85">
        <f>+'All Plans Q1'!AB105+'All Plans Q2'!AB105</f>
        <v>0</v>
      </c>
      <c r="AC105" s="85"/>
      <c r="AD105" s="85">
        <f t="shared" si="311"/>
        <v>0</v>
      </c>
      <c r="AE105" s="86"/>
      <c r="AF105" s="178">
        <f t="shared" si="312"/>
        <v>0</v>
      </c>
      <c r="AG105" s="179">
        <f t="shared" si="313"/>
        <v>0</v>
      </c>
      <c r="AH105" s="180">
        <f t="shared" si="314"/>
        <v>0</v>
      </c>
      <c r="AI105" s="82"/>
      <c r="AJ105" s="84">
        <v>0</v>
      </c>
      <c r="AK105" s="85"/>
      <c r="AL105" s="85">
        <v>0</v>
      </c>
      <c r="AM105" s="85"/>
      <c r="AN105" s="85">
        <v>0</v>
      </c>
      <c r="AO105" s="86"/>
      <c r="AP105" s="87">
        <f>+'All Plans Q1'!AP105+'All Plans Q2'!AP105</f>
        <v>0</v>
      </c>
      <c r="AQ105" s="85"/>
      <c r="AR105" s="85">
        <f>+'All Plans Q1'!AR105+'All Plans Q2'!AR105</f>
        <v>0</v>
      </c>
      <c r="AS105" s="85"/>
      <c r="AT105" s="85">
        <f t="shared" si="315"/>
        <v>0</v>
      </c>
      <c r="AU105" s="86"/>
      <c r="AV105" s="178">
        <f t="shared" si="316"/>
        <v>0</v>
      </c>
      <c r="AW105" s="179">
        <f t="shared" si="317"/>
        <v>0</v>
      </c>
      <c r="AX105" s="180">
        <f t="shared" si="318"/>
        <v>0</v>
      </c>
      <c r="AY105" s="82"/>
      <c r="AZ105" s="84">
        <v>39574677.030000001</v>
      </c>
      <c r="BA105" s="85"/>
      <c r="BB105" s="85">
        <v>0</v>
      </c>
      <c r="BC105" s="85"/>
      <c r="BD105" s="85">
        <v>39574677.030000001</v>
      </c>
      <c r="BE105" s="86"/>
      <c r="BF105" s="87">
        <f>+'All Plans Q1'!BF105+'All Plans Q2'!BF105</f>
        <v>67179858.789999992</v>
      </c>
      <c r="BG105" s="85"/>
      <c r="BH105" s="85">
        <f>+'All Plans Q1'!BH105+'All Plans Q2'!BH105</f>
        <v>0</v>
      </c>
      <c r="BI105" s="85"/>
      <c r="BJ105" s="85">
        <f t="shared" si="319"/>
        <v>67179858.789999992</v>
      </c>
      <c r="BK105" s="86"/>
      <c r="BL105" s="178">
        <f t="shared" si="320"/>
        <v>106754535.81999999</v>
      </c>
      <c r="BM105" s="179">
        <f t="shared" si="321"/>
        <v>0</v>
      </c>
      <c r="BN105" s="180">
        <f t="shared" si="322"/>
        <v>106754535.81999999</v>
      </c>
      <c r="BO105" s="82"/>
      <c r="BP105" s="84">
        <v>0</v>
      </c>
      <c r="BQ105" s="85"/>
      <c r="BR105" s="85">
        <v>0</v>
      </c>
      <c r="BS105" s="85"/>
      <c r="BT105" s="85">
        <v>0</v>
      </c>
      <c r="BU105" s="86"/>
      <c r="BV105" s="87">
        <f>+'All Plans Q1'!BV105+'All Plans Q2'!BV105</f>
        <v>0</v>
      </c>
      <c r="BW105" s="85"/>
      <c r="BX105" s="85">
        <f>+'All Plans Q1'!BX105+'All Plans Q2'!BX105</f>
        <v>0</v>
      </c>
      <c r="BY105" s="85"/>
      <c r="BZ105" s="85">
        <f t="shared" si="323"/>
        <v>0</v>
      </c>
      <c r="CA105" s="86"/>
      <c r="CB105" s="178">
        <f t="shared" si="324"/>
        <v>0</v>
      </c>
      <c r="CC105" s="179">
        <f t="shared" si="325"/>
        <v>0</v>
      </c>
      <c r="CD105" s="180">
        <f t="shared" si="326"/>
        <v>0</v>
      </c>
      <c r="CE105" s="82"/>
      <c r="CF105" s="84">
        <v>0</v>
      </c>
      <c r="CG105" s="85"/>
      <c r="CH105" s="85">
        <v>0</v>
      </c>
      <c r="CI105" s="85"/>
      <c r="CJ105" s="85">
        <v>0</v>
      </c>
      <c r="CK105" s="86"/>
      <c r="CL105" s="87">
        <f>+'All Plans Q1'!CL105+'All Plans Q2'!CL105</f>
        <v>0</v>
      </c>
      <c r="CM105" s="85"/>
      <c r="CN105" s="85">
        <f>+'All Plans Q1'!CN105+'All Plans Q2'!CN105</f>
        <v>0</v>
      </c>
      <c r="CO105" s="85"/>
      <c r="CP105" s="85">
        <f t="shared" si="327"/>
        <v>0</v>
      </c>
      <c r="CQ105" s="86"/>
      <c r="CR105" s="178">
        <f t="shared" si="328"/>
        <v>0</v>
      </c>
      <c r="CS105" s="179">
        <f t="shared" si="329"/>
        <v>0</v>
      </c>
      <c r="CT105" s="180">
        <f t="shared" si="330"/>
        <v>0</v>
      </c>
      <c r="CU105" s="82"/>
      <c r="CV105" s="87">
        <f>+D105+T105+AJ105+AZ105+BP105+CF105</f>
        <v>39574677.030000001</v>
      </c>
      <c r="CW105" s="88"/>
      <c r="CX105" s="88">
        <f>+F105+V105+AL105+BB105+BR105+CH105</f>
        <v>0</v>
      </c>
      <c r="CY105" s="88"/>
      <c r="CZ105" s="85">
        <f t="shared" ref="CZ105:CZ106" si="337">+CV105+CX105</f>
        <v>39574677.030000001</v>
      </c>
      <c r="DA105" s="89"/>
      <c r="DB105" s="87">
        <f t="shared" si="331"/>
        <v>67179858.789999992</v>
      </c>
      <c r="DC105" s="88"/>
      <c r="DD105" s="85">
        <f t="shared" si="332"/>
        <v>0</v>
      </c>
      <c r="DE105" s="88"/>
      <c r="DF105" s="85">
        <f t="shared" si="333"/>
        <v>67179858.789999992</v>
      </c>
      <c r="DG105" s="89"/>
      <c r="DH105" s="226"/>
      <c r="DI105" s="242" t="s">
        <v>166</v>
      </c>
      <c r="DJ105" s="87">
        <f t="shared" si="334"/>
        <v>39574677.030000001</v>
      </c>
      <c r="DK105" s="85">
        <f t="shared" si="335"/>
        <v>67179858.789999992</v>
      </c>
      <c r="DL105" s="86">
        <f t="shared" si="336"/>
        <v>106754535.81999999</v>
      </c>
      <c r="DM105"/>
    </row>
    <row r="106" spans="1:119" s="101" customFormat="1" ht="15.6">
      <c r="A106" s="90">
        <v>88</v>
      </c>
      <c r="B106" s="109" t="s">
        <v>167</v>
      </c>
      <c r="C106" s="83"/>
      <c r="D106" s="84">
        <v>8341439.2300000004</v>
      </c>
      <c r="E106" s="85"/>
      <c r="F106" s="85">
        <v>66147.459999999992</v>
      </c>
      <c r="G106" s="85"/>
      <c r="H106" s="85">
        <v>8407586.6900000013</v>
      </c>
      <c r="I106" s="86"/>
      <c r="J106" s="87">
        <f>+'All Plans Q1'!J106+'All Plans Q2'!J106</f>
        <v>18252247.370000005</v>
      </c>
      <c r="K106" s="85"/>
      <c r="L106" s="85">
        <f>+'All Plans Q1'!L106+'All Plans Q2'!L106</f>
        <v>13370.85</v>
      </c>
      <c r="M106" s="85"/>
      <c r="N106" s="85">
        <f t="shared" si="307"/>
        <v>18265618.220000006</v>
      </c>
      <c r="O106" s="86"/>
      <c r="P106" s="178">
        <f t="shared" si="308"/>
        <v>26593686.600000005</v>
      </c>
      <c r="Q106" s="179">
        <f t="shared" si="309"/>
        <v>79518.31</v>
      </c>
      <c r="R106" s="180">
        <f t="shared" si="310"/>
        <v>26673204.910000004</v>
      </c>
      <c r="S106" s="80"/>
      <c r="T106" s="84">
        <v>489876.30201009469</v>
      </c>
      <c r="U106" s="85"/>
      <c r="V106" s="85">
        <v>35565.853305881843</v>
      </c>
      <c r="W106" s="85"/>
      <c r="X106" s="85">
        <v>525442.15531597659</v>
      </c>
      <c r="Y106" s="86"/>
      <c r="Z106" s="87">
        <f>+'All Plans Q1'!Z106+'All Plans Q2'!Z106</f>
        <v>165770.03014589107</v>
      </c>
      <c r="AA106" s="85"/>
      <c r="AB106" s="85">
        <f>+'All Plans Q1'!AB106+'All Plans Q2'!AB106</f>
        <v>390722.50232708245</v>
      </c>
      <c r="AC106" s="85"/>
      <c r="AD106" s="85">
        <f t="shared" si="311"/>
        <v>556492.53247297346</v>
      </c>
      <c r="AE106" s="86"/>
      <c r="AF106" s="178">
        <f t="shared" si="312"/>
        <v>655646.33215598576</v>
      </c>
      <c r="AG106" s="179">
        <f t="shared" si="313"/>
        <v>426288.35563296429</v>
      </c>
      <c r="AH106" s="180">
        <f t="shared" si="314"/>
        <v>1081934.68778895</v>
      </c>
      <c r="AI106" s="82"/>
      <c r="AJ106" s="84">
        <v>189861.890618793</v>
      </c>
      <c r="AK106" s="85"/>
      <c r="AL106" s="85">
        <v>61064.01668248418</v>
      </c>
      <c r="AM106" s="85"/>
      <c r="AN106" s="85">
        <v>250925.90730127718</v>
      </c>
      <c r="AO106" s="86"/>
      <c r="AP106" s="87">
        <f>+'All Plans Q1'!AP106+'All Plans Q2'!AP106</f>
        <v>283074.3920511842</v>
      </c>
      <c r="AQ106" s="85"/>
      <c r="AR106" s="85">
        <f>+'All Plans Q1'!AR106+'All Plans Q2'!AR106</f>
        <v>594172.78376262623</v>
      </c>
      <c r="AS106" s="85"/>
      <c r="AT106" s="85">
        <f t="shared" si="315"/>
        <v>877247.17581381043</v>
      </c>
      <c r="AU106" s="86"/>
      <c r="AV106" s="178">
        <f t="shared" si="316"/>
        <v>472936.28266997717</v>
      </c>
      <c r="AW106" s="179">
        <f t="shared" si="317"/>
        <v>655236.80044511042</v>
      </c>
      <c r="AX106" s="180">
        <f t="shared" si="318"/>
        <v>1128173.0831150876</v>
      </c>
      <c r="AY106" s="82"/>
      <c r="AZ106" s="84">
        <v>592535.55370762188</v>
      </c>
      <c r="BA106" s="85"/>
      <c r="BB106" s="85">
        <v>97056.316292378033</v>
      </c>
      <c r="BC106" s="85"/>
      <c r="BD106" s="85">
        <v>689591.86999999988</v>
      </c>
      <c r="BE106" s="86"/>
      <c r="BF106" s="87">
        <f>+'All Plans Q1'!BF106+'All Plans Q2'!BF106</f>
        <v>844151.43077606265</v>
      </c>
      <c r="BG106" s="85"/>
      <c r="BH106" s="85">
        <f>+'All Plans Q1'!BH106+'All Plans Q2'!BH106</f>
        <v>1318631.8092239373</v>
      </c>
      <c r="BI106" s="85"/>
      <c r="BJ106" s="85">
        <f t="shared" si="319"/>
        <v>2162783.2400000002</v>
      </c>
      <c r="BK106" s="86"/>
      <c r="BL106" s="178">
        <f t="shared" si="320"/>
        <v>1436686.9844836844</v>
      </c>
      <c r="BM106" s="179">
        <f t="shared" si="321"/>
        <v>1415688.1255163155</v>
      </c>
      <c r="BN106" s="180">
        <f t="shared" si="322"/>
        <v>2852375.11</v>
      </c>
      <c r="BO106" s="82"/>
      <c r="BP106" s="84">
        <v>0</v>
      </c>
      <c r="BQ106" s="85"/>
      <c r="BR106" s="85">
        <v>0</v>
      </c>
      <c r="BS106" s="85"/>
      <c r="BT106" s="85">
        <v>0</v>
      </c>
      <c r="BU106" s="86"/>
      <c r="BV106" s="87">
        <f>+'All Plans Q1'!BV106+'All Plans Q2'!BV106</f>
        <v>0</v>
      </c>
      <c r="BW106" s="85"/>
      <c r="BX106" s="85">
        <f>+'All Plans Q1'!BX106+'All Plans Q2'!BX106</f>
        <v>0</v>
      </c>
      <c r="BY106" s="85"/>
      <c r="BZ106" s="85">
        <f t="shared" si="323"/>
        <v>0</v>
      </c>
      <c r="CA106" s="86"/>
      <c r="CB106" s="178">
        <f t="shared" si="324"/>
        <v>0</v>
      </c>
      <c r="CC106" s="179">
        <f t="shared" si="325"/>
        <v>0</v>
      </c>
      <c r="CD106" s="180">
        <f t="shared" si="326"/>
        <v>0</v>
      </c>
      <c r="CE106" s="82"/>
      <c r="CF106" s="84">
        <v>0</v>
      </c>
      <c r="CG106" s="85"/>
      <c r="CH106" s="85">
        <v>0</v>
      </c>
      <c r="CI106" s="85"/>
      <c r="CJ106" s="85">
        <v>0</v>
      </c>
      <c r="CK106" s="86"/>
      <c r="CL106" s="87">
        <f>+'All Plans Q1'!CL106+'All Plans Q2'!CL106</f>
        <v>0</v>
      </c>
      <c r="CM106" s="85"/>
      <c r="CN106" s="85">
        <f>+'All Plans Q1'!CN106+'All Plans Q2'!CN106</f>
        <v>0</v>
      </c>
      <c r="CO106" s="85"/>
      <c r="CP106" s="85">
        <f t="shared" si="327"/>
        <v>0</v>
      </c>
      <c r="CQ106" s="86"/>
      <c r="CR106" s="178">
        <f t="shared" si="328"/>
        <v>0</v>
      </c>
      <c r="CS106" s="179">
        <f t="shared" si="329"/>
        <v>0</v>
      </c>
      <c r="CT106" s="180">
        <f t="shared" si="330"/>
        <v>0</v>
      </c>
      <c r="CU106" s="82"/>
      <c r="CV106" s="87">
        <f>+D106+T106+AJ106+AZ106+BP106+CF106</f>
        <v>9613712.9763365109</v>
      </c>
      <c r="CW106" s="85"/>
      <c r="CX106" s="88">
        <f>+F106+V106+AL106+BB106+BR106+CH106</f>
        <v>259833.64628074405</v>
      </c>
      <c r="CY106" s="88"/>
      <c r="CZ106" s="85">
        <f t="shared" si="337"/>
        <v>9873546.622617254</v>
      </c>
      <c r="DA106" s="89"/>
      <c r="DB106" s="87">
        <f t="shared" si="331"/>
        <v>19545243.222973142</v>
      </c>
      <c r="DC106" s="88"/>
      <c r="DD106" s="85">
        <f t="shared" si="332"/>
        <v>2316897.945313646</v>
      </c>
      <c r="DE106" s="88"/>
      <c r="DF106" s="85">
        <f t="shared" si="333"/>
        <v>21862141.168286789</v>
      </c>
      <c r="DG106" s="89"/>
      <c r="DH106" s="226"/>
      <c r="DI106" s="242" t="s">
        <v>167</v>
      </c>
      <c r="DJ106" s="87">
        <f t="shared" si="334"/>
        <v>9873546.622617254</v>
      </c>
      <c r="DK106" s="85">
        <f t="shared" si="335"/>
        <v>21862141.168286789</v>
      </c>
      <c r="DL106" s="86">
        <f t="shared" si="336"/>
        <v>31735687.790904045</v>
      </c>
      <c r="DM106"/>
    </row>
    <row r="107" spans="1:119" s="101" customFormat="1" ht="15.6">
      <c r="A107" s="74" t="s">
        <v>168</v>
      </c>
      <c r="B107" s="74"/>
      <c r="C107" s="75"/>
      <c r="D107" s="128"/>
      <c r="E107" s="129"/>
      <c r="F107" s="129"/>
      <c r="G107" s="129"/>
      <c r="H107" s="129"/>
      <c r="I107" s="130"/>
      <c r="J107" s="131"/>
      <c r="K107" s="129"/>
      <c r="L107" s="129"/>
      <c r="M107" s="129"/>
      <c r="N107" s="129"/>
      <c r="O107" s="130"/>
      <c r="P107" s="192"/>
      <c r="Q107" s="193"/>
      <c r="R107" s="194"/>
      <c r="S107" s="80"/>
      <c r="T107" s="128"/>
      <c r="U107" s="129"/>
      <c r="V107" s="129"/>
      <c r="W107" s="129"/>
      <c r="X107" s="129"/>
      <c r="Y107" s="130"/>
      <c r="Z107" s="131"/>
      <c r="AA107" s="129"/>
      <c r="AB107" s="129"/>
      <c r="AC107" s="129"/>
      <c r="AD107" s="129"/>
      <c r="AE107" s="130"/>
      <c r="AF107" s="192"/>
      <c r="AG107" s="193"/>
      <c r="AH107" s="194"/>
      <c r="AI107" s="82"/>
      <c r="AJ107" s="128"/>
      <c r="AK107" s="129"/>
      <c r="AL107" s="129"/>
      <c r="AM107" s="129"/>
      <c r="AN107" s="129"/>
      <c r="AO107" s="130"/>
      <c r="AP107" s="131"/>
      <c r="AQ107" s="129"/>
      <c r="AR107" s="129"/>
      <c r="AS107" s="129"/>
      <c r="AT107" s="129"/>
      <c r="AU107" s="130"/>
      <c r="AV107" s="192"/>
      <c r="AW107" s="193"/>
      <c r="AX107" s="194"/>
      <c r="AY107" s="82"/>
      <c r="AZ107" s="128"/>
      <c r="BA107" s="129"/>
      <c r="BB107" s="129"/>
      <c r="BC107" s="129"/>
      <c r="BD107" s="129"/>
      <c r="BE107" s="130"/>
      <c r="BF107" s="131"/>
      <c r="BG107" s="129"/>
      <c r="BH107" s="129"/>
      <c r="BI107" s="129"/>
      <c r="BJ107" s="129"/>
      <c r="BK107" s="130"/>
      <c r="BL107" s="192"/>
      <c r="BM107" s="193"/>
      <c r="BN107" s="194"/>
      <c r="BO107" s="82"/>
      <c r="BP107" s="128"/>
      <c r="BQ107" s="129"/>
      <c r="BR107" s="129"/>
      <c r="BS107" s="129"/>
      <c r="BT107" s="129"/>
      <c r="BU107" s="130"/>
      <c r="BV107" s="131"/>
      <c r="BW107" s="129"/>
      <c r="BX107" s="129"/>
      <c r="BY107" s="129"/>
      <c r="BZ107" s="129"/>
      <c r="CA107" s="130"/>
      <c r="CB107" s="192"/>
      <c r="CC107" s="193"/>
      <c r="CD107" s="194"/>
      <c r="CE107" s="82"/>
      <c r="CF107" s="128"/>
      <c r="CG107" s="129"/>
      <c r="CH107" s="129"/>
      <c r="CI107" s="129"/>
      <c r="CJ107" s="129"/>
      <c r="CK107" s="130"/>
      <c r="CL107" s="131"/>
      <c r="CM107" s="129"/>
      <c r="CN107" s="129"/>
      <c r="CO107" s="129"/>
      <c r="CP107" s="129"/>
      <c r="CQ107" s="130"/>
      <c r="CR107" s="192"/>
      <c r="CS107" s="193"/>
      <c r="CT107" s="194"/>
      <c r="CU107" s="82"/>
      <c r="CV107" s="131"/>
      <c r="CW107" s="129"/>
      <c r="CX107" s="129"/>
      <c r="CY107" s="129"/>
      <c r="CZ107" s="129"/>
      <c r="DA107" s="130"/>
      <c r="DB107" s="131"/>
      <c r="DC107" s="129"/>
      <c r="DD107" s="129"/>
      <c r="DE107" s="129"/>
      <c r="DF107" s="129"/>
      <c r="DG107" s="130"/>
      <c r="DH107" s="230"/>
      <c r="DI107" s="239"/>
      <c r="DJ107" s="131"/>
      <c r="DK107" s="129"/>
      <c r="DL107" s="130"/>
      <c r="DM107"/>
    </row>
    <row r="108" spans="1:119" s="101" customFormat="1" ht="15.6">
      <c r="A108" s="74"/>
      <c r="B108" s="74"/>
      <c r="C108" s="75"/>
      <c r="D108" s="128"/>
      <c r="E108" s="129"/>
      <c r="F108" s="129"/>
      <c r="G108" s="129"/>
      <c r="H108" s="129"/>
      <c r="I108" s="130"/>
      <c r="J108" s="131"/>
      <c r="K108" s="129"/>
      <c r="L108" s="129"/>
      <c r="M108" s="129"/>
      <c r="N108" s="129"/>
      <c r="O108" s="130"/>
      <c r="P108" s="192"/>
      <c r="Q108" s="193"/>
      <c r="R108" s="194"/>
      <c r="S108" s="80"/>
      <c r="T108" s="128"/>
      <c r="U108" s="129"/>
      <c r="V108" s="129"/>
      <c r="W108" s="129"/>
      <c r="X108" s="129"/>
      <c r="Y108" s="130"/>
      <c r="Z108" s="131"/>
      <c r="AA108" s="129"/>
      <c r="AB108" s="129"/>
      <c r="AC108" s="129"/>
      <c r="AD108" s="129"/>
      <c r="AE108" s="130"/>
      <c r="AF108" s="192"/>
      <c r="AG108" s="193"/>
      <c r="AH108" s="194"/>
      <c r="AI108" s="82"/>
      <c r="AJ108" s="128"/>
      <c r="AK108" s="129"/>
      <c r="AL108" s="129"/>
      <c r="AM108" s="129"/>
      <c r="AN108" s="129"/>
      <c r="AO108" s="130"/>
      <c r="AP108" s="131"/>
      <c r="AQ108" s="129"/>
      <c r="AR108" s="129"/>
      <c r="AS108" s="129"/>
      <c r="AT108" s="129"/>
      <c r="AU108" s="130"/>
      <c r="AV108" s="192"/>
      <c r="AW108" s="193"/>
      <c r="AX108" s="194"/>
      <c r="AY108" s="82"/>
      <c r="AZ108" s="128"/>
      <c r="BA108" s="129"/>
      <c r="BB108" s="129">
        <v>0</v>
      </c>
      <c r="BC108" s="129"/>
      <c r="BD108" s="129"/>
      <c r="BE108" s="130"/>
      <c r="BF108" s="131"/>
      <c r="BG108" s="129"/>
      <c r="BH108" s="129"/>
      <c r="BI108" s="129"/>
      <c r="BJ108" s="129"/>
      <c r="BK108" s="130"/>
      <c r="BL108" s="192"/>
      <c r="BM108" s="193"/>
      <c r="BN108" s="194"/>
      <c r="BO108" s="82"/>
      <c r="BP108" s="128"/>
      <c r="BQ108" s="129"/>
      <c r="BR108" s="129"/>
      <c r="BS108" s="129"/>
      <c r="BT108" s="129"/>
      <c r="BU108" s="130"/>
      <c r="BV108" s="131"/>
      <c r="BW108" s="129"/>
      <c r="BX108" s="129"/>
      <c r="BY108" s="129"/>
      <c r="BZ108" s="129"/>
      <c r="CA108" s="130"/>
      <c r="CB108" s="192"/>
      <c r="CC108" s="193"/>
      <c r="CD108" s="194"/>
      <c r="CE108" s="82"/>
      <c r="CF108" s="128"/>
      <c r="CG108" s="129"/>
      <c r="CH108" s="129"/>
      <c r="CI108" s="129"/>
      <c r="CJ108" s="129"/>
      <c r="CK108" s="130"/>
      <c r="CL108" s="131"/>
      <c r="CM108" s="129"/>
      <c r="CN108" s="129"/>
      <c r="CO108" s="129"/>
      <c r="CP108" s="129"/>
      <c r="CQ108" s="130"/>
      <c r="CR108" s="192"/>
      <c r="CS108" s="193"/>
      <c r="CT108" s="194"/>
      <c r="CU108" s="82"/>
      <c r="CV108" s="131"/>
      <c r="CW108" s="129"/>
      <c r="CX108" s="129"/>
      <c r="CY108" s="129"/>
      <c r="CZ108" s="129"/>
      <c r="DA108" s="130"/>
      <c r="DB108" s="131"/>
      <c r="DC108" s="129"/>
      <c r="DD108" s="129"/>
      <c r="DE108" s="129"/>
      <c r="DF108" s="129"/>
      <c r="DG108" s="130"/>
      <c r="DH108" s="230"/>
      <c r="DI108" s="239"/>
      <c r="DJ108" s="131"/>
      <c r="DK108" s="129"/>
      <c r="DL108" s="130"/>
      <c r="DM108"/>
    </row>
    <row r="109" spans="1:119" s="101" customFormat="1" ht="15.6">
      <c r="A109" s="90">
        <v>89</v>
      </c>
      <c r="B109" s="90" t="s">
        <v>169</v>
      </c>
      <c r="C109" s="83"/>
      <c r="D109" s="132">
        <v>65760</v>
      </c>
      <c r="E109" s="85"/>
      <c r="F109" s="133">
        <v>9429</v>
      </c>
      <c r="G109" s="85"/>
      <c r="H109" s="133">
        <v>75189</v>
      </c>
      <c r="I109" s="86"/>
      <c r="J109" s="133">
        <f>+'All Plans Q1'!J109+'All Plans Q2'!J109</f>
        <v>162637</v>
      </c>
      <c r="K109" s="133"/>
      <c r="L109" s="133">
        <f>+'All Plans Q1'!L109+'All Plans Q2'!L109</f>
        <v>130283</v>
      </c>
      <c r="M109" s="133"/>
      <c r="N109" s="133">
        <f t="shared" ref="N109:N110" si="338">+J109+L109</f>
        <v>292920</v>
      </c>
      <c r="O109" s="86"/>
      <c r="P109" s="195">
        <f t="shared" ref="P109:P110" si="339">+D109+J109</f>
        <v>228397</v>
      </c>
      <c r="Q109" s="196">
        <f t="shared" ref="Q109:Q110" si="340">+F109+L109</f>
        <v>139712</v>
      </c>
      <c r="R109" s="197">
        <f t="shared" ref="R109:R110" si="341">+P109+Q109</f>
        <v>368109</v>
      </c>
      <c r="S109" s="80"/>
      <c r="T109" s="132">
        <v>123997</v>
      </c>
      <c r="U109" s="85"/>
      <c r="V109" s="133">
        <v>17598</v>
      </c>
      <c r="W109" s="85"/>
      <c r="X109" s="133">
        <v>141595</v>
      </c>
      <c r="Y109" s="86"/>
      <c r="Z109" s="133">
        <f>+'All Plans Q1'!Z109+'All Plans Q2'!Z109</f>
        <v>551562</v>
      </c>
      <c r="AA109" s="133"/>
      <c r="AB109" s="309">
        <f>+'All Plans Q1'!AB109+'All Plans Q2'!AB109</f>
        <v>167471</v>
      </c>
      <c r="AC109" s="133"/>
      <c r="AD109" s="133">
        <f>+Z109+AB109</f>
        <v>719033</v>
      </c>
      <c r="AE109" s="86"/>
      <c r="AF109" s="195">
        <f t="shared" ref="AF109:AF110" si="342">+T109+Z109</f>
        <v>675559</v>
      </c>
      <c r="AG109" s="196">
        <f t="shared" ref="AG109:AG110" si="343">+V109+AB109</f>
        <v>185069</v>
      </c>
      <c r="AH109" s="197">
        <f t="shared" ref="AH109:AH110" si="344">+AF109+AG109</f>
        <v>860628</v>
      </c>
      <c r="AI109" s="82"/>
      <c r="AJ109" s="132">
        <v>40824</v>
      </c>
      <c r="AK109" s="85"/>
      <c r="AL109" s="133">
        <v>6182</v>
      </c>
      <c r="AM109" s="85"/>
      <c r="AN109" s="133">
        <v>47006</v>
      </c>
      <c r="AO109" s="86"/>
      <c r="AP109" s="133">
        <f>+'All Plans Q1'!AP109+'All Plans Q2'!AP109</f>
        <v>73510.666666666657</v>
      </c>
      <c r="AQ109" s="133"/>
      <c r="AR109" s="133">
        <f>+'All Plans Q1'!AR109+'All Plans Q2'!AR109</f>
        <v>65121.333333333328</v>
      </c>
      <c r="AS109" s="133"/>
      <c r="AT109" s="133">
        <f t="shared" ref="AT109:AT110" si="345">+AP109+AR109</f>
        <v>138632</v>
      </c>
      <c r="AU109" s="86"/>
      <c r="AV109" s="195">
        <f t="shared" ref="AV109:AV110" si="346">+AJ109+AP109</f>
        <v>114334.66666666666</v>
      </c>
      <c r="AW109" s="196">
        <f t="shared" ref="AW109:AW110" si="347">+AL109+AR109</f>
        <v>71303.333333333328</v>
      </c>
      <c r="AX109" s="197">
        <f t="shared" ref="AX109:AX110" si="348">+AV109+AW109</f>
        <v>185638</v>
      </c>
      <c r="AY109" s="82"/>
      <c r="AZ109" s="132">
        <v>72540</v>
      </c>
      <c r="BA109" s="85"/>
      <c r="BB109" s="133">
        <v>10427</v>
      </c>
      <c r="BC109" s="85"/>
      <c r="BD109" s="133">
        <v>82967</v>
      </c>
      <c r="BE109" s="86"/>
      <c r="BF109" s="133">
        <f>+'All Plans Q1'!BF109+'All Plans Q2'!BF109</f>
        <v>343219</v>
      </c>
      <c r="BG109" s="133"/>
      <c r="BH109" s="133">
        <f>+'All Plans Q1'!BH109+'All Plans Q2'!BH109</f>
        <v>126731</v>
      </c>
      <c r="BI109" s="133"/>
      <c r="BJ109" s="133">
        <f t="shared" ref="BJ109:BJ110" si="349">+BF109+BH109</f>
        <v>469950</v>
      </c>
      <c r="BK109" s="86"/>
      <c r="BL109" s="195">
        <f t="shared" ref="BL109:BL110" si="350">+AZ109+BF109</f>
        <v>415759</v>
      </c>
      <c r="BM109" s="196">
        <f t="shared" ref="BM109:BM110" si="351">+BB109+BH109</f>
        <v>137158</v>
      </c>
      <c r="BN109" s="197">
        <f t="shared" ref="BN109:BN110" si="352">+BL109+BM109</f>
        <v>552917</v>
      </c>
      <c r="BO109" s="82"/>
      <c r="BP109" s="132">
        <v>50693</v>
      </c>
      <c r="BQ109" s="85"/>
      <c r="BR109" s="133">
        <v>6708</v>
      </c>
      <c r="BS109" s="85"/>
      <c r="BT109" s="133">
        <v>57401</v>
      </c>
      <c r="BU109" s="86"/>
      <c r="BV109" s="314">
        <f>+'All Plans Q1'!BV109+'All Plans Q2'!BV109</f>
        <v>148776</v>
      </c>
      <c r="BW109" s="309"/>
      <c r="BX109" s="309">
        <f>+'All Plans Q1'!BX109+'All Plans Q2'!BX109</f>
        <v>76701</v>
      </c>
      <c r="BY109" s="309"/>
      <c r="BZ109" s="309">
        <f t="shared" ref="BZ109:BZ110" si="353">+BV109+BX109</f>
        <v>225477</v>
      </c>
      <c r="CA109" s="86"/>
      <c r="CB109" s="195">
        <f t="shared" ref="CB109:CB110" si="354">+BP109+BV109</f>
        <v>199469</v>
      </c>
      <c r="CC109" s="196">
        <f t="shared" ref="CC109:CC110" si="355">+BR109+BX109</f>
        <v>83409</v>
      </c>
      <c r="CD109" s="197">
        <f t="shared" ref="CD109:CD110" si="356">+CB109+CC109</f>
        <v>282878</v>
      </c>
      <c r="CE109" s="82"/>
      <c r="CF109" s="132">
        <v>83479</v>
      </c>
      <c r="CG109" s="85"/>
      <c r="CH109" s="133">
        <v>11734.333333333332</v>
      </c>
      <c r="CI109" s="85"/>
      <c r="CJ109" s="133">
        <v>95213.333333333328</v>
      </c>
      <c r="CK109" s="86"/>
      <c r="CL109" s="133">
        <f>+'All Plans Q1'!CL109+'All Plans Q2'!CL109</f>
        <v>313786.66666666663</v>
      </c>
      <c r="CM109" s="133"/>
      <c r="CN109" s="133">
        <f>+'All Plans Q1'!CN109+'All Plans Q2'!CN109</f>
        <v>106259</v>
      </c>
      <c r="CO109" s="133"/>
      <c r="CP109" s="133">
        <f t="shared" ref="CP109:CP110" si="357">+CL109+CN109</f>
        <v>420045.66666666663</v>
      </c>
      <c r="CQ109" s="86"/>
      <c r="CR109" s="195">
        <f t="shared" ref="CR109:CR110" si="358">+CF109+CL109</f>
        <v>397265.66666666663</v>
      </c>
      <c r="CS109" s="196">
        <f t="shared" ref="CS109:CS110" si="359">+CH109+CN109</f>
        <v>117993.33333333333</v>
      </c>
      <c r="CT109" s="197">
        <f t="shared" ref="CT109:CT110" si="360">+CR109+CS109</f>
        <v>515258.99999999994</v>
      </c>
      <c r="CU109" s="82"/>
      <c r="CV109" s="134">
        <f>+D109+T109+AJ109+AZ109+BP109+CF109</f>
        <v>437293</v>
      </c>
      <c r="CW109" s="133"/>
      <c r="CX109" s="133">
        <f>+F109+V109+AL109+BB109+BR109+CH109</f>
        <v>62078.333333333328</v>
      </c>
      <c r="CY109" s="133"/>
      <c r="CZ109" s="133">
        <f t="shared" ref="CZ109:CZ110" si="361">+CV109+CX109</f>
        <v>499371.33333333331</v>
      </c>
      <c r="DA109" s="135"/>
      <c r="DB109" s="134">
        <f t="shared" ref="DB109:DB110" si="362">+J109+Z109+AP109+BF109+BV109+CL109</f>
        <v>1593491.333333333</v>
      </c>
      <c r="DC109" s="133"/>
      <c r="DD109" s="133">
        <f t="shared" ref="DD109:DD110" si="363">+L109+AB109+AR109+BH109+BX109+CN109</f>
        <v>672566.33333333326</v>
      </c>
      <c r="DE109" s="133"/>
      <c r="DF109" s="133">
        <f t="shared" ref="DF109:DF110" si="364">+DB109+DD109</f>
        <v>2266057.666666666</v>
      </c>
      <c r="DG109" s="135"/>
      <c r="DH109" s="231"/>
      <c r="DI109" s="240" t="s">
        <v>169</v>
      </c>
      <c r="DJ109" s="134">
        <f t="shared" ref="DJ109:DJ110" si="365">+CZ109</f>
        <v>499371.33333333331</v>
      </c>
      <c r="DK109" s="133">
        <f t="shared" ref="DK109:DK110" si="366">+DF109</f>
        <v>2266057.666666666</v>
      </c>
      <c r="DL109" s="136">
        <f t="shared" ref="DL109:DL110" si="367">+DJ109+DK109</f>
        <v>2765428.9999999995</v>
      </c>
      <c r="DM109"/>
    </row>
    <row r="110" spans="1:119" s="101" customFormat="1" ht="15.6">
      <c r="A110" s="90">
        <v>90</v>
      </c>
      <c r="B110" s="90" t="s">
        <v>170</v>
      </c>
      <c r="C110" s="83"/>
      <c r="D110" s="132">
        <v>196374</v>
      </c>
      <c r="E110" s="85"/>
      <c r="F110" s="133">
        <v>27957</v>
      </c>
      <c r="G110" s="85"/>
      <c r="H110" s="133">
        <v>224331</v>
      </c>
      <c r="I110" s="86"/>
      <c r="J110" s="133">
        <f>+'All Plans Q1'!J110+'All Plans Q2'!J110</f>
        <v>479105</v>
      </c>
      <c r="K110" s="133"/>
      <c r="L110" s="133">
        <f>+'All Plans Q1'!L110+'All Plans Q2'!L110</f>
        <v>381058</v>
      </c>
      <c r="M110" s="133"/>
      <c r="N110" s="133">
        <f t="shared" si="338"/>
        <v>860163</v>
      </c>
      <c r="O110" s="86"/>
      <c r="P110" s="195">
        <f t="shared" si="339"/>
        <v>675479</v>
      </c>
      <c r="Q110" s="196">
        <f t="shared" si="340"/>
        <v>409015</v>
      </c>
      <c r="R110" s="197">
        <f t="shared" si="341"/>
        <v>1084494</v>
      </c>
      <c r="S110" s="80"/>
      <c r="T110" s="132">
        <v>368703</v>
      </c>
      <c r="U110" s="85"/>
      <c r="V110" s="133">
        <v>50189</v>
      </c>
      <c r="W110" s="85"/>
      <c r="X110" s="133">
        <v>418892</v>
      </c>
      <c r="Y110" s="86"/>
      <c r="Z110" s="133">
        <f>+'All Plans Q1'!Z110+'All Plans Q2'!Z110</f>
        <v>1638673.9999999998</v>
      </c>
      <c r="AA110" s="133"/>
      <c r="AB110" s="309">
        <f>+'All Plans Q1'!AB110+'All Plans Q2'!AB110</f>
        <v>490187</v>
      </c>
      <c r="AC110" s="133"/>
      <c r="AD110" s="133">
        <f>+Z110+AB110</f>
        <v>2128861</v>
      </c>
      <c r="AE110" s="86"/>
      <c r="AF110" s="195">
        <f t="shared" si="342"/>
        <v>2007376.9999999998</v>
      </c>
      <c r="AG110" s="196">
        <f t="shared" si="343"/>
        <v>540376</v>
      </c>
      <c r="AH110" s="197">
        <f t="shared" si="344"/>
        <v>2547753</v>
      </c>
      <c r="AI110" s="82"/>
      <c r="AJ110" s="132">
        <v>122472</v>
      </c>
      <c r="AK110" s="85"/>
      <c r="AL110" s="133">
        <v>18546</v>
      </c>
      <c r="AM110" s="85"/>
      <c r="AN110" s="133">
        <v>141018</v>
      </c>
      <c r="AO110" s="86"/>
      <c r="AP110" s="133">
        <f>+'All Plans Q1'!AP110+'All Plans Q2'!AP110</f>
        <v>220532</v>
      </c>
      <c r="AQ110" s="133"/>
      <c r="AR110" s="133">
        <f>+'All Plans Q1'!AR110+'All Plans Q2'!AR110</f>
        <v>195364</v>
      </c>
      <c r="AS110" s="133"/>
      <c r="AT110" s="133">
        <f t="shared" si="345"/>
        <v>415896</v>
      </c>
      <c r="AU110" s="86"/>
      <c r="AV110" s="195">
        <f t="shared" si="346"/>
        <v>343004</v>
      </c>
      <c r="AW110" s="196">
        <f t="shared" si="347"/>
        <v>213910</v>
      </c>
      <c r="AX110" s="197">
        <f t="shared" si="348"/>
        <v>556914</v>
      </c>
      <c r="AY110" s="82"/>
      <c r="AZ110" s="132">
        <v>216246</v>
      </c>
      <c r="BA110" s="85"/>
      <c r="BB110" s="133">
        <v>30535</v>
      </c>
      <c r="BC110" s="85"/>
      <c r="BD110" s="133">
        <v>246781</v>
      </c>
      <c r="BE110" s="86"/>
      <c r="BF110" s="133">
        <f>+'All Plans Q1'!BF110+'All Plans Q2'!BF110</f>
        <v>1016508</v>
      </c>
      <c r="BG110" s="133"/>
      <c r="BH110" s="133">
        <f>+'All Plans Q1'!BH110+'All Plans Q2'!BH110</f>
        <v>374202</v>
      </c>
      <c r="BI110" s="133"/>
      <c r="BJ110" s="133">
        <f t="shared" si="349"/>
        <v>1390710</v>
      </c>
      <c r="BK110" s="86"/>
      <c r="BL110" s="195">
        <f t="shared" si="350"/>
        <v>1232754</v>
      </c>
      <c r="BM110" s="196">
        <f t="shared" si="351"/>
        <v>404737</v>
      </c>
      <c r="BN110" s="197">
        <f t="shared" si="352"/>
        <v>1637491</v>
      </c>
      <c r="BO110" s="82"/>
      <c r="BP110" s="132">
        <v>149870</v>
      </c>
      <c r="BQ110" s="85"/>
      <c r="BR110" s="133">
        <v>19238</v>
      </c>
      <c r="BS110" s="85"/>
      <c r="BT110" s="133">
        <v>169108</v>
      </c>
      <c r="BU110" s="86"/>
      <c r="BV110" s="314">
        <f>+'All Plans Q1'!BV110+'All Plans Q2'!BV110</f>
        <v>441492</v>
      </c>
      <c r="BW110" s="309"/>
      <c r="BX110" s="309">
        <f>+'All Plans Q1'!BX110+'All Plans Q2'!BX110</f>
        <v>222508</v>
      </c>
      <c r="BY110" s="309"/>
      <c r="BZ110" s="309">
        <f t="shared" si="353"/>
        <v>664000</v>
      </c>
      <c r="CA110" s="86"/>
      <c r="CB110" s="195">
        <f t="shared" si="354"/>
        <v>591362</v>
      </c>
      <c r="CC110" s="196">
        <f t="shared" si="355"/>
        <v>241746</v>
      </c>
      <c r="CD110" s="197">
        <f t="shared" si="356"/>
        <v>833108</v>
      </c>
      <c r="CE110" s="82"/>
      <c r="CF110" s="132">
        <v>249842</v>
      </c>
      <c r="CG110" s="85"/>
      <c r="CH110" s="133">
        <v>34781</v>
      </c>
      <c r="CI110" s="85"/>
      <c r="CJ110" s="133">
        <v>284623</v>
      </c>
      <c r="CK110" s="86"/>
      <c r="CL110" s="133">
        <f>+'All Plans Q1'!CL110+'All Plans Q2'!CL110</f>
        <v>936022</v>
      </c>
      <c r="CM110" s="133"/>
      <c r="CN110" s="133">
        <f>+'All Plans Q1'!CN110+'All Plans Q2'!CN110</f>
        <v>314743</v>
      </c>
      <c r="CO110" s="133"/>
      <c r="CP110" s="133">
        <f t="shared" si="357"/>
        <v>1250765</v>
      </c>
      <c r="CQ110" s="86"/>
      <c r="CR110" s="195">
        <f t="shared" si="358"/>
        <v>1185864</v>
      </c>
      <c r="CS110" s="196">
        <f t="shared" si="359"/>
        <v>349524</v>
      </c>
      <c r="CT110" s="197">
        <f t="shared" si="360"/>
        <v>1535388</v>
      </c>
      <c r="CU110" s="82"/>
      <c r="CV110" s="134">
        <f>+D110+T110+AJ110+AZ110+BP110+CF110</f>
        <v>1303507</v>
      </c>
      <c r="CW110" s="133"/>
      <c r="CX110" s="133">
        <f>+F110+V110+AL110+BB110+BR110+CH110</f>
        <v>181246</v>
      </c>
      <c r="CY110" s="133"/>
      <c r="CZ110" s="133">
        <f t="shared" si="361"/>
        <v>1484753</v>
      </c>
      <c r="DA110" s="135"/>
      <c r="DB110" s="134">
        <f t="shared" si="362"/>
        <v>4732333</v>
      </c>
      <c r="DC110" s="133"/>
      <c r="DD110" s="133">
        <f t="shared" si="363"/>
        <v>1978062</v>
      </c>
      <c r="DE110" s="133"/>
      <c r="DF110" s="133">
        <f t="shared" si="364"/>
        <v>6710395</v>
      </c>
      <c r="DG110" s="135"/>
      <c r="DH110" s="231"/>
      <c r="DI110" s="240" t="s">
        <v>170</v>
      </c>
      <c r="DJ110" s="134">
        <f t="shared" si="365"/>
        <v>1484753</v>
      </c>
      <c r="DK110" s="133">
        <f t="shared" si="366"/>
        <v>6710395</v>
      </c>
      <c r="DL110" s="136">
        <f t="shared" si="367"/>
        <v>8195148</v>
      </c>
      <c r="DM110"/>
    </row>
    <row r="111" spans="1:119" s="101" customFormat="1" ht="15.6">
      <c r="A111" s="90">
        <v>91</v>
      </c>
      <c r="B111" s="90" t="s">
        <v>171</v>
      </c>
      <c r="C111" s="83"/>
      <c r="D111" s="137">
        <f>+D10/D110</f>
        <v>1868.7407145548796</v>
      </c>
      <c r="E111" s="138"/>
      <c r="F111" s="139">
        <f>+F10/F110</f>
        <v>1627.0843098329576</v>
      </c>
      <c r="G111" s="139"/>
      <c r="H111" s="139">
        <f>+H10/H110</f>
        <v>1838.6245553668459</v>
      </c>
      <c r="I111" s="140"/>
      <c r="J111" s="141">
        <f>+J10/J110</f>
        <v>422.33364377328553</v>
      </c>
      <c r="K111" s="139"/>
      <c r="L111" s="139">
        <f>+L10/L110</f>
        <v>587.68992927585828</v>
      </c>
      <c r="M111" s="139"/>
      <c r="N111" s="139">
        <f>+N10/N110</f>
        <v>495.5875915030058</v>
      </c>
      <c r="O111" s="142"/>
      <c r="P111" s="198">
        <f>+P10/P110</f>
        <v>842.83042030914339</v>
      </c>
      <c r="Q111" s="199">
        <f>+Q10/Q110</f>
        <v>658.73463105265091</v>
      </c>
      <c r="R111" s="200">
        <f>+R10/R110</f>
        <v>773.39901797520315</v>
      </c>
      <c r="S111" s="80"/>
      <c r="T111" s="137">
        <v>1967.027268126378</v>
      </c>
      <c r="U111" s="138"/>
      <c r="V111" s="139">
        <v>2003.7897308175097</v>
      </c>
      <c r="W111" s="139"/>
      <c r="X111" s="139">
        <v>1971.4319147656195</v>
      </c>
      <c r="Y111" s="140"/>
      <c r="Z111" s="141">
        <f>+Z10/Z110</f>
        <v>284.82976793009664</v>
      </c>
      <c r="AA111" s="139"/>
      <c r="AB111" s="139">
        <f>+AB10/AB110</f>
        <v>532.81498067064194</v>
      </c>
      <c r="AC111" s="139"/>
      <c r="AD111" s="139">
        <f>+AD10/AD110</f>
        <v>341.93031487874646</v>
      </c>
      <c r="AE111" s="142"/>
      <c r="AF111" s="198">
        <f>+AF10/AF110</f>
        <v>593.80574250531072</v>
      </c>
      <c r="AG111" s="199">
        <f>+AG10/AG110</f>
        <v>669.43605883680982</v>
      </c>
      <c r="AH111" s="200">
        <f>+AH10/AH110</f>
        <v>609.84686101952707</v>
      </c>
      <c r="AI111" s="82"/>
      <c r="AJ111" s="137">
        <v>1821.9959953295445</v>
      </c>
      <c r="AK111" s="138"/>
      <c r="AL111" s="139">
        <v>2127.8511371724358</v>
      </c>
      <c r="AM111" s="139"/>
      <c r="AN111" s="139">
        <v>1862.2205727637604</v>
      </c>
      <c r="AO111" s="140"/>
      <c r="AP111" s="141">
        <f>+AP10/AP110</f>
        <v>331.9561526671867</v>
      </c>
      <c r="AQ111" s="139"/>
      <c r="AR111" s="139">
        <f>+AR10/AR110</f>
        <v>634.48457402592078</v>
      </c>
      <c r="AS111" s="139"/>
      <c r="AT111" s="139">
        <f>+AT10/AT110</f>
        <v>474.06659015715468</v>
      </c>
      <c r="AU111" s="142"/>
      <c r="AV111" s="198">
        <f>+AV10/AV110</f>
        <v>863.9853990040931</v>
      </c>
      <c r="AW111" s="199">
        <f>+AW10/AW110</f>
        <v>763.95947599457713</v>
      </c>
      <c r="AX111" s="200">
        <f>+AX10/AX110</f>
        <v>825.56556184617364</v>
      </c>
      <c r="AY111" s="82"/>
      <c r="AZ111" s="137">
        <v>1961.4083896550337</v>
      </c>
      <c r="BA111" s="138"/>
      <c r="BB111" s="139">
        <v>1871.7148334913243</v>
      </c>
      <c r="BC111" s="139"/>
      <c r="BD111" s="139">
        <v>1950.3103199598027</v>
      </c>
      <c r="BE111" s="140"/>
      <c r="BF111" s="141">
        <f>+BF10/BF110</f>
        <v>292.28253887100101</v>
      </c>
      <c r="BG111" s="139"/>
      <c r="BH111" s="139">
        <f>+BH10/BH110</f>
        <v>543.0030323122711</v>
      </c>
      <c r="BI111" s="139"/>
      <c r="BJ111" s="139">
        <f>+BJ10/BJ110</f>
        <v>359.74456192879893</v>
      </c>
      <c r="BK111" s="142"/>
      <c r="BL111" s="198">
        <f>+BL10/BL110</f>
        <v>585.07557684016922</v>
      </c>
      <c r="BM111" s="199">
        <f>+BM10/BM110</f>
        <v>643.24643691576023</v>
      </c>
      <c r="BN111" s="200">
        <f>+BN10/BN110</f>
        <v>599.45360969312196</v>
      </c>
      <c r="BO111" s="82"/>
      <c r="BP111" s="137">
        <v>1815.5311702809097</v>
      </c>
      <c r="BQ111" s="138"/>
      <c r="BR111" s="139">
        <v>1753.2474358041372</v>
      </c>
      <c r="BS111" s="139"/>
      <c r="BT111" s="139">
        <v>1808.4456717600585</v>
      </c>
      <c r="BU111" s="140"/>
      <c r="BV111" s="141">
        <f>+BV10/BV110</f>
        <v>269.41929851503528</v>
      </c>
      <c r="BW111" s="139"/>
      <c r="BX111" s="139">
        <f>+BX10/BX110</f>
        <v>545.49169737717307</v>
      </c>
      <c r="BY111" s="139"/>
      <c r="BZ111" s="139">
        <f>+BZ10/BZ110</f>
        <v>361.93182460843366</v>
      </c>
      <c r="CA111" s="142"/>
      <c r="CB111" s="198">
        <f>+CB10/CB110</f>
        <v>661.25338021381128</v>
      </c>
      <c r="CC111" s="199">
        <f>+CC10/CC110</f>
        <v>641.60416623232652</v>
      </c>
      <c r="CD111" s="200">
        <f>+CD10/CD110</f>
        <v>655.55169581854921</v>
      </c>
      <c r="CE111" s="82"/>
      <c r="CF111" s="137">
        <v>1830.8215361294376</v>
      </c>
      <c r="CG111" s="138"/>
      <c r="CH111" s="139">
        <v>1716.3104790071791</v>
      </c>
      <c r="CI111" s="139"/>
      <c r="CJ111" s="139">
        <v>1816.8282570277161</v>
      </c>
      <c r="CK111" s="140"/>
      <c r="CL111" s="141">
        <f>+CL10/CL110</f>
        <v>291.42650572588025</v>
      </c>
      <c r="CM111" s="139"/>
      <c r="CN111" s="139">
        <f>+CN10/CN110</f>
        <v>519.13189890625176</v>
      </c>
      <c r="CO111" s="139"/>
      <c r="CP111" s="139">
        <f>+CP10/CP110</f>
        <v>348.72638105479473</v>
      </c>
      <c r="CQ111" s="142"/>
      <c r="CR111" s="198">
        <f>+CR10/CR110</f>
        <v>615.7516671154541</v>
      </c>
      <c r="CS111" s="199">
        <f>+CS10/CS110</f>
        <v>638.26268304264977</v>
      </c>
      <c r="CT111" s="200">
        <f>+CT10/CT110</f>
        <v>620.87619611459775</v>
      </c>
      <c r="CU111" s="82"/>
      <c r="CV111" s="141">
        <f>+CV10/CV110</f>
        <v>1894.1370677786872</v>
      </c>
      <c r="CW111" s="139"/>
      <c r="CX111" s="139">
        <f>+CX10/CX110</f>
        <v>1854.3664821348129</v>
      </c>
      <c r="CY111" s="138"/>
      <c r="CZ111" s="139">
        <f>+CZ10/CZ110</f>
        <v>1889.2822134253977</v>
      </c>
      <c r="DA111" s="142"/>
      <c r="DB111" s="141">
        <f>+DB10/DB110</f>
        <v>302.4148711636135</v>
      </c>
      <c r="DC111" s="138"/>
      <c r="DD111" s="139">
        <f>+DD10/DD110</f>
        <v>554.60374289317872</v>
      </c>
      <c r="DE111" s="139"/>
      <c r="DF111" s="139">
        <f>+DF10/DF110</f>
        <v>376.75404553280146</v>
      </c>
      <c r="DG111" s="142"/>
      <c r="DH111" s="232"/>
      <c r="DI111" s="240" t="s">
        <v>171</v>
      </c>
      <c r="DJ111" s="141">
        <f t="shared" ref="DJ111:DL111" si="368">+DJ10/DJ110</f>
        <v>1889.2822134253977</v>
      </c>
      <c r="DK111" s="139">
        <f t="shared" si="368"/>
        <v>376.75404553280146</v>
      </c>
      <c r="DL111" s="140">
        <f t="shared" si="368"/>
        <v>650.78579393600728</v>
      </c>
      <c r="DM111"/>
    </row>
    <row r="112" spans="1:119" s="101" customFormat="1" ht="15.6">
      <c r="A112" s="90"/>
      <c r="B112" s="90"/>
      <c r="C112" s="83"/>
      <c r="D112" s="84"/>
      <c r="E112" s="85"/>
      <c r="F112" s="85"/>
      <c r="G112" s="85"/>
      <c r="H112" s="85"/>
      <c r="I112" s="86"/>
      <c r="J112" s="87"/>
      <c r="K112" s="85"/>
      <c r="L112" s="85"/>
      <c r="M112" s="85"/>
      <c r="N112" s="85"/>
      <c r="O112" s="86"/>
      <c r="P112" s="201"/>
      <c r="Q112" s="202"/>
      <c r="R112" s="203"/>
      <c r="S112" s="80"/>
      <c r="T112" s="84"/>
      <c r="U112" s="85"/>
      <c r="V112" s="85"/>
      <c r="W112" s="85"/>
      <c r="X112" s="85"/>
      <c r="Y112" s="86"/>
      <c r="Z112" s="87"/>
      <c r="AA112" s="85"/>
      <c r="AB112" s="85"/>
      <c r="AC112" s="85"/>
      <c r="AD112" s="85"/>
      <c r="AE112" s="86"/>
      <c r="AF112" s="201"/>
      <c r="AG112" s="202"/>
      <c r="AH112" s="203"/>
      <c r="AI112" s="82"/>
      <c r="AJ112" s="84"/>
      <c r="AK112" s="85"/>
      <c r="AL112" s="85"/>
      <c r="AM112" s="85"/>
      <c r="AN112" s="85"/>
      <c r="AO112" s="86"/>
      <c r="AP112" s="87"/>
      <c r="AQ112" s="85"/>
      <c r="AR112" s="85"/>
      <c r="AS112" s="85"/>
      <c r="AT112" s="85"/>
      <c r="AU112" s="86"/>
      <c r="AV112" s="201"/>
      <c r="AW112" s="202"/>
      <c r="AX112" s="203"/>
      <c r="AY112" s="82"/>
      <c r="AZ112" s="84"/>
      <c r="BA112" s="85"/>
      <c r="BB112" s="85"/>
      <c r="BC112" s="85"/>
      <c r="BD112" s="85"/>
      <c r="BE112" s="86"/>
      <c r="BF112" s="87"/>
      <c r="BG112" s="85"/>
      <c r="BH112" s="85"/>
      <c r="BI112" s="85"/>
      <c r="BJ112" s="85"/>
      <c r="BK112" s="86"/>
      <c r="BL112" s="201"/>
      <c r="BM112" s="202"/>
      <c r="BN112" s="203"/>
      <c r="BO112" s="82"/>
      <c r="BP112" s="84"/>
      <c r="BQ112" s="85"/>
      <c r="BR112" s="85"/>
      <c r="BS112" s="85"/>
      <c r="BT112" s="85"/>
      <c r="BU112" s="86"/>
      <c r="BV112" s="87"/>
      <c r="BW112" s="85"/>
      <c r="BX112" s="85"/>
      <c r="BY112" s="85"/>
      <c r="BZ112" s="85"/>
      <c r="CA112" s="86"/>
      <c r="CB112" s="201"/>
      <c r="CC112" s="202"/>
      <c r="CD112" s="203"/>
      <c r="CE112" s="82"/>
      <c r="CF112" s="84"/>
      <c r="CG112" s="85"/>
      <c r="CH112" s="85"/>
      <c r="CI112" s="85"/>
      <c r="CJ112" s="85"/>
      <c r="CK112" s="86"/>
      <c r="CL112" s="87"/>
      <c r="CM112" s="85"/>
      <c r="CN112" s="85"/>
      <c r="CO112" s="85"/>
      <c r="CP112" s="85"/>
      <c r="CQ112" s="86"/>
      <c r="CR112" s="201"/>
      <c r="CS112" s="202"/>
      <c r="CT112" s="203"/>
      <c r="CU112" s="82"/>
      <c r="CV112" s="134"/>
      <c r="CW112" s="133"/>
      <c r="CX112" s="133"/>
      <c r="CY112" s="133"/>
      <c r="CZ112" s="133"/>
      <c r="DA112" s="135"/>
      <c r="DB112" s="134"/>
      <c r="DC112" s="133"/>
      <c r="DD112" s="133"/>
      <c r="DE112" s="133"/>
      <c r="DF112" s="133"/>
      <c r="DG112" s="135"/>
      <c r="DH112" s="231"/>
      <c r="DI112" s="240"/>
      <c r="DJ112" s="134"/>
      <c r="DK112" s="133"/>
      <c r="DL112" s="135"/>
      <c r="DM112"/>
    </row>
    <row r="113" spans="1:117" s="101" customFormat="1" ht="15.6">
      <c r="A113" s="90"/>
      <c r="B113" s="143" t="s">
        <v>172</v>
      </c>
      <c r="C113" s="83"/>
      <c r="D113" s="132">
        <v>853576.73031419516</v>
      </c>
      <c r="E113" s="85"/>
      <c r="F113" s="133">
        <v>-2494372.4422581792</v>
      </c>
      <c r="G113" s="85"/>
      <c r="H113" s="133">
        <v>-1640795.711943984</v>
      </c>
      <c r="I113" s="86"/>
      <c r="J113" s="133">
        <f>+J101</f>
        <v>16428887.027197659</v>
      </c>
      <c r="K113" s="85"/>
      <c r="L113" s="133">
        <f>+L101</f>
        <v>19042203.22699526</v>
      </c>
      <c r="M113" s="85"/>
      <c r="N113" s="133">
        <f>+N101</f>
        <v>35471090.254192889</v>
      </c>
      <c r="O113" s="86"/>
      <c r="P113" s="178">
        <f>+P101</f>
        <v>17282463.757511854</v>
      </c>
      <c r="Q113" s="202">
        <f>+Q101</f>
        <v>16547830.78473708</v>
      </c>
      <c r="R113" s="203">
        <f>+R101</f>
        <v>33830294.542248845</v>
      </c>
      <c r="S113" s="80"/>
      <c r="T113" s="132">
        <v>58689646.790597081</v>
      </c>
      <c r="U113" s="85"/>
      <c r="V113" s="133">
        <v>2331237.5223851651</v>
      </c>
      <c r="W113" s="85"/>
      <c r="X113" s="133">
        <v>61020884.312982246</v>
      </c>
      <c r="Y113" s="86"/>
      <c r="Z113" s="133">
        <f>+Z101</f>
        <v>16664395.944755077</v>
      </c>
      <c r="AA113" s="85"/>
      <c r="AB113" s="133">
        <f>+AB101</f>
        <v>-11545737.023883522</v>
      </c>
      <c r="AC113" s="85"/>
      <c r="AD113" s="133">
        <f>+AD101</f>
        <v>5118658.9208714962</v>
      </c>
      <c r="AE113" s="86"/>
      <c r="AF113" s="178">
        <f>+AF101</f>
        <v>75354042.735352397</v>
      </c>
      <c r="AG113" s="202">
        <f>+AG101</f>
        <v>-9214499.5014983416</v>
      </c>
      <c r="AH113" s="203">
        <f>+AH101</f>
        <v>66139543.233853817</v>
      </c>
      <c r="AI113" s="82"/>
      <c r="AJ113" s="132">
        <v>8690615.4612710774</v>
      </c>
      <c r="AK113" s="85"/>
      <c r="AL113" s="133">
        <v>-77963.078338235617</v>
      </c>
      <c r="AM113" s="85"/>
      <c r="AN113" s="133">
        <v>8612652.3829328418</v>
      </c>
      <c r="AO113" s="86"/>
      <c r="AP113" s="133">
        <f>+AP101</f>
        <v>6238512.981933251</v>
      </c>
      <c r="AQ113" s="85"/>
      <c r="AR113" s="133">
        <f>+AR101</f>
        <v>2590316.2059451491</v>
      </c>
      <c r="AS113" s="85"/>
      <c r="AT113" s="133">
        <f>+AT101</f>
        <v>8828829.1878783703</v>
      </c>
      <c r="AU113" s="86"/>
      <c r="AV113" s="178">
        <f>+AV101</f>
        <v>14929128.443204284</v>
      </c>
      <c r="AW113" s="202">
        <f>+AW101</f>
        <v>2512353.1276069283</v>
      </c>
      <c r="AX113" s="180">
        <f>+AX101</f>
        <v>17441481.570811272</v>
      </c>
      <c r="AY113" s="82"/>
      <c r="AZ113" s="132">
        <v>-2951102.4602523446</v>
      </c>
      <c r="BA113" s="85"/>
      <c r="BB113" s="133">
        <v>-960810.70118679851</v>
      </c>
      <c r="BC113" s="85"/>
      <c r="BD113" s="133">
        <v>-3911913.1614391208</v>
      </c>
      <c r="BE113" s="86"/>
      <c r="BF113" s="133">
        <f>+BF101</f>
        <v>5355225.7863964438</v>
      </c>
      <c r="BG113" s="85"/>
      <c r="BH113" s="133">
        <f>+BH101</f>
        <v>9447204.7836839557</v>
      </c>
      <c r="BI113" s="85"/>
      <c r="BJ113" s="133">
        <f>+BJ101</f>
        <v>14802430.5700804</v>
      </c>
      <c r="BK113" s="86"/>
      <c r="BL113" s="178">
        <f>+BL101</f>
        <v>2404123.32614398</v>
      </c>
      <c r="BM113" s="202">
        <f>+BM101</f>
        <v>8486394.0824971199</v>
      </c>
      <c r="BN113" s="203">
        <f>+BN101</f>
        <v>10890517.4086411</v>
      </c>
      <c r="BO113" s="82"/>
      <c r="BP113" s="132">
        <v>18894820.169999957</v>
      </c>
      <c r="BQ113" s="85"/>
      <c r="BR113" s="133">
        <v>495920.18999999389</v>
      </c>
      <c r="BS113" s="85"/>
      <c r="BT113" s="133">
        <v>19390740.359999955</v>
      </c>
      <c r="BU113" s="86"/>
      <c r="BV113" s="133">
        <f>+BV101</f>
        <v>16214904.24000001</v>
      </c>
      <c r="BW113" s="85"/>
      <c r="BX113" s="133">
        <f>+BX101</f>
        <v>-892598.20999999344</v>
      </c>
      <c r="BY113" s="85"/>
      <c r="BZ113" s="133">
        <f>+BZ101</f>
        <v>15322306.029999971</v>
      </c>
      <c r="CA113" s="86"/>
      <c r="CB113" s="178">
        <f>+CB101</f>
        <v>35109724.409999907</v>
      </c>
      <c r="CC113" s="202">
        <f>+CC101</f>
        <v>-396678.02000004053</v>
      </c>
      <c r="CD113" s="203">
        <f>+CD101</f>
        <v>34713046.389999866</v>
      </c>
      <c r="CE113" s="82"/>
      <c r="CF113" s="132">
        <f>+CF101</f>
        <v>26348534.924071789</v>
      </c>
      <c r="CG113" s="85"/>
      <c r="CH113" s="133">
        <f>+CH101</f>
        <v>4476156.5312822238</v>
      </c>
      <c r="CI113" s="85"/>
      <c r="CJ113" s="133">
        <f>+CJ101</f>
        <v>30824691.455353916</v>
      </c>
      <c r="CK113" s="86"/>
      <c r="CL113" s="133">
        <f>+CL101</f>
        <v>26059944.464834392</v>
      </c>
      <c r="CM113" s="85"/>
      <c r="CN113" s="133">
        <f>+CN101</f>
        <v>10964031.483988166</v>
      </c>
      <c r="CO113" s="85"/>
      <c r="CP113" s="133">
        <f>+CP101</f>
        <v>37023975.948822439</v>
      </c>
      <c r="CQ113" s="86"/>
      <c r="CR113" s="178">
        <f>+CR101</f>
        <v>52408479.388906121</v>
      </c>
      <c r="CS113" s="202">
        <f>+CS101</f>
        <v>15440188.015270412</v>
      </c>
      <c r="CT113" s="203">
        <f>+CT101</f>
        <v>67848667.404176593</v>
      </c>
      <c r="CU113" s="82"/>
      <c r="CV113" s="134">
        <f>+CV101</f>
        <v>110526091.61600161</v>
      </c>
      <c r="CW113" s="133"/>
      <c r="CX113" s="133">
        <f>+CX101</f>
        <v>3770168.0218842626</v>
      </c>
      <c r="CY113" s="133"/>
      <c r="CZ113" s="133">
        <f>+CZ101</f>
        <v>114296259.63788605</v>
      </c>
      <c r="DA113" s="135"/>
      <c r="DB113" s="134">
        <f>+DB101</f>
        <v>86961870.44511652</v>
      </c>
      <c r="DC113" s="133"/>
      <c r="DD113" s="133">
        <f>+DD101</f>
        <v>29605420.466728806</v>
      </c>
      <c r="DE113" s="133"/>
      <c r="DF113" s="133">
        <f>+DF101</f>
        <v>116567290.91184568</v>
      </c>
      <c r="DG113" s="135"/>
      <c r="DH113" s="231"/>
      <c r="DI113" s="244" t="s">
        <v>172</v>
      </c>
      <c r="DJ113" s="134">
        <f>+DJ101</f>
        <v>114296259.63788557</v>
      </c>
      <c r="DK113" s="133">
        <f>+DK101</f>
        <v>116567290.91184568</v>
      </c>
      <c r="DL113" s="135">
        <f>+DL101</f>
        <v>230863550.54973221</v>
      </c>
      <c r="DM113"/>
    </row>
    <row r="114" spans="1:117" s="101" customFormat="1" ht="4.5" customHeight="1">
      <c r="A114" s="90"/>
      <c r="B114" s="143"/>
      <c r="C114" s="83"/>
      <c r="D114" s="132"/>
      <c r="E114" s="85"/>
      <c r="F114" s="133"/>
      <c r="G114" s="85"/>
      <c r="H114" s="133"/>
      <c r="I114" s="86"/>
      <c r="J114" s="133"/>
      <c r="K114" s="85"/>
      <c r="L114" s="133"/>
      <c r="M114" s="85"/>
      <c r="N114" s="133"/>
      <c r="O114" s="86"/>
      <c r="P114" s="201"/>
      <c r="Q114" s="202"/>
      <c r="R114" s="203"/>
      <c r="S114" s="80"/>
      <c r="T114" s="132"/>
      <c r="U114" s="85"/>
      <c r="V114" s="133"/>
      <c r="W114" s="85"/>
      <c r="X114" s="133"/>
      <c r="Y114" s="86"/>
      <c r="Z114" s="133"/>
      <c r="AA114" s="85"/>
      <c r="AB114" s="133"/>
      <c r="AC114" s="85"/>
      <c r="AD114" s="133"/>
      <c r="AE114" s="86"/>
      <c r="AF114" s="201"/>
      <c r="AG114" s="202"/>
      <c r="AH114" s="203"/>
      <c r="AI114" s="82"/>
      <c r="AJ114" s="132"/>
      <c r="AK114" s="85"/>
      <c r="AL114" s="133"/>
      <c r="AM114" s="85"/>
      <c r="AN114" s="133"/>
      <c r="AO114" s="86"/>
      <c r="AP114" s="133"/>
      <c r="AQ114" s="85"/>
      <c r="AR114" s="133"/>
      <c r="AS114" s="85"/>
      <c r="AT114" s="133"/>
      <c r="AU114" s="86"/>
      <c r="AV114" s="201"/>
      <c r="AW114" s="202"/>
      <c r="AX114" s="203"/>
      <c r="AY114" s="82"/>
      <c r="AZ114" s="132"/>
      <c r="BA114" s="85"/>
      <c r="BB114" s="133"/>
      <c r="BC114" s="85"/>
      <c r="BD114" s="133"/>
      <c r="BE114" s="86"/>
      <c r="BF114" s="133"/>
      <c r="BG114" s="85"/>
      <c r="BH114" s="133"/>
      <c r="BI114" s="85"/>
      <c r="BJ114" s="133"/>
      <c r="BK114" s="86"/>
      <c r="BL114" s="201"/>
      <c r="BM114" s="202"/>
      <c r="BN114" s="203"/>
      <c r="BO114" s="82"/>
      <c r="BP114" s="132"/>
      <c r="BQ114" s="85"/>
      <c r="BR114" s="133"/>
      <c r="BS114" s="85"/>
      <c r="BT114" s="133"/>
      <c r="BU114" s="86"/>
      <c r="BV114" s="133"/>
      <c r="BW114" s="85"/>
      <c r="BX114" s="133"/>
      <c r="BY114" s="85"/>
      <c r="BZ114" s="133"/>
      <c r="CA114" s="86"/>
      <c r="CB114" s="201"/>
      <c r="CC114" s="202"/>
      <c r="CD114" s="203"/>
      <c r="CE114" s="82"/>
      <c r="CF114" s="132"/>
      <c r="CG114" s="85"/>
      <c r="CH114" s="133"/>
      <c r="CI114" s="85"/>
      <c r="CJ114" s="133"/>
      <c r="CK114" s="86"/>
      <c r="CL114" s="133"/>
      <c r="CM114" s="85"/>
      <c r="CN114" s="133"/>
      <c r="CO114" s="85"/>
      <c r="CP114" s="133"/>
      <c r="CQ114" s="86"/>
      <c r="CR114" s="201"/>
      <c r="CS114" s="202"/>
      <c r="CT114" s="203"/>
      <c r="CU114" s="82"/>
      <c r="CV114" s="134"/>
      <c r="CW114" s="133"/>
      <c r="CX114" s="133"/>
      <c r="CY114" s="133"/>
      <c r="CZ114" s="133"/>
      <c r="DA114" s="135"/>
      <c r="DB114" s="134"/>
      <c r="DC114" s="133"/>
      <c r="DD114" s="133"/>
      <c r="DE114" s="133"/>
      <c r="DF114" s="133"/>
      <c r="DG114" s="135"/>
      <c r="DH114" s="231"/>
      <c r="DI114" s="244"/>
      <c r="DJ114" s="134"/>
      <c r="DK114" s="133"/>
      <c r="DL114" s="135"/>
      <c r="DM114"/>
    </row>
    <row r="115" spans="1:117" s="101" customFormat="1" ht="15.6">
      <c r="A115" s="90"/>
      <c r="B115" s="100" t="s">
        <v>173</v>
      </c>
      <c r="C115" s="83"/>
      <c r="D115" s="144">
        <f>+D101/D16</f>
        <v>2.325999049284959E-3</v>
      </c>
      <c r="E115" s="145"/>
      <c r="F115" s="146">
        <f>+F101/F16</f>
        <v>-6.0389993460299121E-2</v>
      </c>
      <c r="G115" s="145"/>
      <c r="H115" s="146">
        <f>+H101/H16</f>
        <v>-4.0188346771631214E-3</v>
      </c>
      <c r="I115" s="147"/>
      <c r="J115" s="146">
        <f>+J101/J16</f>
        <v>8.7330283999158653E-2</v>
      </c>
      <c r="K115" s="145"/>
      <c r="L115" s="146">
        <f>+L101/L16</f>
        <v>9.6144348876523192E-2</v>
      </c>
      <c r="M115" s="145"/>
      <c r="N115" s="146">
        <f>+N101/N16</f>
        <v>9.1850691304661627E-2</v>
      </c>
      <c r="O115" s="147"/>
      <c r="P115" s="204">
        <f>+P101/P16</f>
        <v>3.1134206652534458E-2</v>
      </c>
      <c r="Q115" s="205">
        <f>+Q101/Q16</f>
        <v>6.9132820663041258E-2</v>
      </c>
      <c r="R115" s="206">
        <f>+R101/R16</f>
        <v>4.2582830893048769E-2</v>
      </c>
      <c r="S115" s="80"/>
      <c r="T115" s="144">
        <f>+T101/T16</f>
        <v>8.348435608477614E-2</v>
      </c>
      <c r="U115" s="145"/>
      <c r="V115" s="146">
        <f>+V101/V16</f>
        <v>2.5282864377398864E-2</v>
      </c>
      <c r="W115" s="145"/>
      <c r="X115" s="146">
        <f>+X101/X16</f>
        <v>7.6735756694538235E-2</v>
      </c>
      <c r="Y115" s="147"/>
      <c r="Z115" s="146">
        <f>+Z101/Z16</f>
        <v>3.7510523085662932E-2</v>
      </c>
      <c r="AA115" s="145"/>
      <c r="AB115" s="146">
        <f>+AB101/AB16</f>
        <v>-5.6911828475766861E-2</v>
      </c>
      <c r="AC115" s="145"/>
      <c r="AD115" s="146">
        <f>+AD101/AD16</f>
        <v>7.9097866987791095E-3</v>
      </c>
      <c r="AE115" s="147"/>
      <c r="AF115" s="204">
        <f>+AF101/AF16</f>
        <v>6.568169371399192E-2</v>
      </c>
      <c r="AG115" s="205">
        <f>+AG101/AG16</f>
        <v>-3.1227458552751493E-2</v>
      </c>
      <c r="AH115" s="206">
        <f>+AH101/AH16</f>
        <v>4.5855793166515953E-2</v>
      </c>
      <c r="AI115" s="82"/>
      <c r="AJ115" s="144">
        <f>+AJ101/AJ16</f>
        <v>3.5952069004307356E-2</v>
      </c>
      <c r="AK115" s="145"/>
      <c r="AL115" s="146">
        <f>+AL101/AL16</f>
        <v>-1.8948415470377805E-3</v>
      </c>
      <c r="AM115" s="145"/>
      <c r="AN115" s="146">
        <f>+AN101/AN16</f>
        <v>3.0447093017213531E-2</v>
      </c>
      <c r="AO115" s="147"/>
      <c r="AP115" s="146">
        <f>+AP101/AP16</f>
        <v>7.7899835286808522E-2</v>
      </c>
      <c r="AQ115" s="145"/>
      <c r="AR115" s="146">
        <f>+AR101/AR16</f>
        <v>2.1463137739074978E-2</v>
      </c>
      <c r="AS115" s="145"/>
      <c r="AT115" s="146">
        <f>+AT101/AT16</f>
        <v>4.3974728874742915E-2</v>
      </c>
      <c r="AU115" s="147"/>
      <c r="AV115" s="204">
        <f>+AV101/AV16</f>
        <v>4.6390895673271045E-2</v>
      </c>
      <c r="AW115" s="205">
        <f>+AW101/AW16</f>
        <v>1.552448561306714E-2</v>
      </c>
      <c r="AX115" s="206">
        <f>+AX101/AX16</f>
        <v>3.6062700130891114E-2</v>
      </c>
      <c r="AY115" s="82"/>
      <c r="AZ115" s="144">
        <f>+AZ101/AZ16</f>
        <v>-6.9577396939177628E-3</v>
      </c>
      <c r="BA115" s="145"/>
      <c r="BB115" s="146">
        <f>+BB101/BB16</f>
        <v>-1.6811258451793938E-2</v>
      </c>
      <c r="BC115" s="145"/>
      <c r="BD115" s="146">
        <f>+BD101/BD16</f>
        <v>-8.1278141965822389E-3</v>
      </c>
      <c r="BE115" s="147"/>
      <c r="BF115" s="146">
        <f>+BF101/BF16</f>
        <v>1.8024536852925783E-2</v>
      </c>
      <c r="BG115" s="145"/>
      <c r="BH115" s="146">
        <f>+BH101/BH16</f>
        <v>4.6493792208125606E-2</v>
      </c>
      <c r="BI115" s="145"/>
      <c r="BJ115" s="146">
        <f>+BJ101/BJ16</f>
        <v>2.9587087601465618E-2</v>
      </c>
      <c r="BK115" s="147"/>
      <c r="BL115" s="204">
        <f>+BL101/BL16</f>
        <v>3.3332535657680175E-3</v>
      </c>
      <c r="BM115" s="205">
        <f>+BM101/BM16</f>
        <v>3.2596644622802755E-2</v>
      </c>
      <c r="BN115" s="206">
        <f>+BN101/BN16</f>
        <v>1.1094660371117521E-2</v>
      </c>
      <c r="BO115" s="82"/>
      <c r="BP115" s="144">
        <f>+BP101/BP16</f>
        <v>6.9442327028491055E-2</v>
      </c>
      <c r="BQ115" s="145"/>
      <c r="BR115" s="146">
        <f>+BR101/BR16</f>
        <v>1.5361944848831138E-2</v>
      </c>
      <c r="BS115" s="145"/>
      <c r="BT115" s="146">
        <f>+BT101/BT16</f>
        <v>6.370651637345788E-2</v>
      </c>
      <c r="BU115" s="147"/>
      <c r="BV115" s="146">
        <f>+BV101/BV16</f>
        <v>0.12939341201292884</v>
      </c>
      <c r="BW115" s="145"/>
      <c r="BX115" s="146">
        <f>+BX101/BX16</f>
        <v>-8.4502296354413177E-3</v>
      </c>
      <c r="BY115" s="145"/>
      <c r="BZ115" s="146">
        <f>+BZ101/BZ16</f>
        <v>6.6346179650104004E-2</v>
      </c>
      <c r="CA115" s="147"/>
      <c r="CB115" s="204">
        <f>+CB101/CB16</f>
        <v>8.8346694731551559E-2</v>
      </c>
      <c r="CC115" s="205">
        <f>+CC101/CC16</f>
        <v>-2.876303464949452E-3</v>
      </c>
      <c r="CD115" s="206">
        <f>+CD101/CD16</f>
        <v>6.4845303478358998E-2</v>
      </c>
      <c r="CE115" s="82"/>
      <c r="CF115" s="144">
        <f>+CF101/CF16</f>
        <v>5.7602987967413859E-2</v>
      </c>
      <c r="CG115" s="145"/>
      <c r="CH115" s="146">
        <f>+CH101/CH16</f>
        <v>7.4983782953702352E-2</v>
      </c>
      <c r="CI115" s="145"/>
      <c r="CJ115" s="146">
        <f>+CJ101/CJ16</f>
        <v>5.9609416465570338E-2</v>
      </c>
      <c r="CK115" s="147"/>
      <c r="CL115" s="146">
        <f>+CL101/CL16</f>
        <v>9.5534092047314487E-2</v>
      </c>
      <c r="CM115" s="145"/>
      <c r="CN115" s="146">
        <f>+CN101/CN16</f>
        <v>6.7102156618277231E-2</v>
      </c>
      <c r="CO115" s="145"/>
      <c r="CP115" s="146">
        <f>+CP101/CP16</f>
        <v>8.4883354158065555E-2</v>
      </c>
      <c r="CQ115" s="147"/>
      <c r="CR115" s="204">
        <f>+CR101/CR16</f>
        <v>7.1772996380085108E-2</v>
      </c>
      <c r="CS115" s="205">
        <f>+CS101/CS16</f>
        <v>6.9211160137435571E-2</v>
      </c>
      <c r="CT115" s="206">
        <f>+CT101/CT16</f>
        <v>7.1173475008853182E-2</v>
      </c>
      <c r="CU115" s="82"/>
      <c r="CV115" s="148">
        <f>+CV101/CV16</f>
        <v>4.4831656635318892E-2</v>
      </c>
      <c r="CW115" s="146"/>
      <c r="CX115" s="146">
        <f>+CX101/CX16</f>
        <v>1.1644021797424129E-2</v>
      </c>
      <c r="CY115" s="146"/>
      <c r="CZ115" s="249">
        <f>+CZ101/CZ16</f>
        <v>4.0978975414626813E-2</v>
      </c>
      <c r="DA115" s="147"/>
      <c r="DB115" s="149">
        <f>+DB101/DB16</f>
        <v>6.1777148440257945E-2</v>
      </c>
      <c r="DC115" s="145"/>
      <c r="DD115" s="145">
        <f>+DD101/DD16</f>
        <v>2.978916511030209E-2</v>
      </c>
      <c r="DE115" s="145"/>
      <c r="DF115" s="253">
        <f>+DF101/DF16</f>
        <v>4.8539320022924624E-2</v>
      </c>
      <c r="DG115" s="147"/>
      <c r="DH115" s="233"/>
      <c r="DI115" s="241" t="s">
        <v>173</v>
      </c>
      <c r="DJ115" s="265">
        <f>+DJ101/DJ16</f>
        <v>4.0978975414626646E-2</v>
      </c>
      <c r="DK115" s="253">
        <f>+DK101/DK16</f>
        <v>4.8539320022924624E-2</v>
      </c>
      <c r="DL115" s="266">
        <f>+DL101/DL16</f>
        <v>4.4476841465381431E-2</v>
      </c>
      <c r="DM115"/>
    </row>
    <row r="116" spans="1:117" s="101" customFormat="1" ht="5.25" customHeight="1">
      <c r="A116" s="90"/>
      <c r="B116" s="100"/>
      <c r="C116" s="83"/>
      <c r="D116" s="150"/>
      <c r="E116" s="145"/>
      <c r="F116" s="145"/>
      <c r="G116" s="145"/>
      <c r="H116" s="145"/>
      <c r="I116" s="147"/>
      <c r="J116" s="145"/>
      <c r="K116" s="145"/>
      <c r="L116" s="145"/>
      <c r="M116" s="145"/>
      <c r="N116" s="145"/>
      <c r="O116" s="147"/>
      <c r="P116" s="204"/>
      <c r="Q116" s="205"/>
      <c r="R116" s="206"/>
      <c r="S116" s="80"/>
      <c r="T116" s="150"/>
      <c r="U116" s="145"/>
      <c r="V116" s="145"/>
      <c r="W116" s="145"/>
      <c r="X116" s="145"/>
      <c r="Y116" s="147"/>
      <c r="Z116" s="145"/>
      <c r="AA116" s="145"/>
      <c r="AB116" s="145"/>
      <c r="AC116" s="145"/>
      <c r="AD116" s="145"/>
      <c r="AE116" s="147"/>
      <c r="AF116" s="204"/>
      <c r="AG116" s="205"/>
      <c r="AH116" s="206"/>
      <c r="AI116" s="82"/>
      <c r="AJ116" s="150"/>
      <c r="AK116" s="145"/>
      <c r="AL116" s="145"/>
      <c r="AM116" s="145"/>
      <c r="AN116" s="145"/>
      <c r="AO116" s="147"/>
      <c r="AP116" s="145"/>
      <c r="AQ116" s="145"/>
      <c r="AR116" s="145"/>
      <c r="AS116" s="145"/>
      <c r="AT116" s="145"/>
      <c r="AU116" s="147"/>
      <c r="AV116" s="204"/>
      <c r="AW116" s="205"/>
      <c r="AX116" s="206"/>
      <c r="AY116" s="82"/>
      <c r="AZ116" s="150"/>
      <c r="BA116" s="145"/>
      <c r="BB116" s="145"/>
      <c r="BC116" s="145"/>
      <c r="BD116" s="145"/>
      <c r="BE116" s="147"/>
      <c r="BF116" s="145"/>
      <c r="BG116" s="145"/>
      <c r="BH116" s="145"/>
      <c r="BI116" s="145"/>
      <c r="BJ116" s="145"/>
      <c r="BK116" s="147"/>
      <c r="BL116" s="204"/>
      <c r="BM116" s="205"/>
      <c r="BN116" s="206"/>
      <c r="BO116" s="82"/>
      <c r="BP116" s="150"/>
      <c r="BQ116" s="145"/>
      <c r="BR116" s="145"/>
      <c r="BS116" s="145"/>
      <c r="BT116" s="145"/>
      <c r="BU116" s="147"/>
      <c r="BV116" s="145"/>
      <c r="BW116" s="145"/>
      <c r="BX116" s="145"/>
      <c r="BY116" s="145"/>
      <c r="BZ116" s="145"/>
      <c r="CA116" s="147"/>
      <c r="CB116" s="204"/>
      <c r="CC116" s="205"/>
      <c r="CD116" s="206"/>
      <c r="CE116" s="82"/>
      <c r="CF116" s="150"/>
      <c r="CG116" s="145"/>
      <c r="CH116" s="145"/>
      <c r="CI116" s="145"/>
      <c r="CJ116" s="145"/>
      <c r="CK116" s="147"/>
      <c r="CL116" s="145"/>
      <c r="CM116" s="145"/>
      <c r="CN116" s="145"/>
      <c r="CO116" s="145"/>
      <c r="CP116" s="145"/>
      <c r="CQ116" s="147"/>
      <c r="CR116" s="204"/>
      <c r="CS116" s="205"/>
      <c r="CT116" s="206"/>
      <c r="CU116" s="82"/>
      <c r="CV116" s="149"/>
      <c r="CW116" s="145"/>
      <c r="CX116" s="145"/>
      <c r="CY116" s="145"/>
      <c r="CZ116" s="145"/>
      <c r="DA116" s="147"/>
      <c r="DB116" s="149"/>
      <c r="DC116" s="145"/>
      <c r="DD116" s="145"/>
      <c r="DE116" s="145"/>
      <c r="DF116" s="145"/>
      <c r="DG116" s="147"/>
      <c r="DH116" s="233"/>
      <c r="DI116" s="241"/>
      <c r="DJ116" s="265"/>
      <c r="DK116" s="253"/>
      <c r="DL116" s="266"/>
      <c r="DM116"/>
    </row>
    <row r="117" spans="1:117" s="101" customFormat="1" ht="15.6">
      <c r="A117" s="90"/>
      <c r="B117" s="100" t="s">
        <v>174</v>
      </c>
      <c r="C117" s="83"/>
      <c r="D117" s="144">
        <f>+D62/D16</f>
        <v>0.82400349666396511</v>
      </c>
      <c r="E117" s="145"/>
      <c r="F117" s="146">
        <f>+F62/F16</f>
        <v>0.87666207577400279</v>
      </c>
      <c r="G117" s="145"/>
      <c r="H117" s="146">
        <f>+H62/H16</f>
        <v>0.82933084484669772</v>
      </c>
      <c r="I117" s="147"/>
      <c r="J117" s="146">
        <f>+J62/J16</f>
        <v>0.84050792550606723</v>
      </c>
      <c r="K117" s="145"/>
      <c r="L117" s="146">
        <f>+L62/L16</f>
        <v>0.82906000170042826</v>
      </c>
      <c r="M117" s="145"/>
      <c r="N117" s="146">
        <f>+N62/N16</f>
        <v>0.83463670954341296</v>
      </c>
      <c r="O117" s="147"/>
      <c r="P117" s="204">
        <f>+P62/P16</f>
        <v>0.82959689719355856</v>
      </c>
      <c r="Q117" s="205">
        <f>+Q62/Q16</f>
        <v>0.83727420407713016</v>
      </c>
      <c r="R117" s="206">
        <f>+R62/R16</f>
        <v>0.83190999739412974</v>
      </c>
      <c r="S117" s="80"/>
      <c r="T117" s="144">
        <f>+T62/T16</f>
        <v>0.83380863400122829</v>
      </c>
      <c r="U117" s="145"/>
      <c r="V117" s="146">
        <f>+V62/V16</f>
        <v>0.87240805590619253</v>
      </c>
      <c r="W117" s="145"/>
      <c r="X117" s="146">
        <f>+X62/X16</f>
        <v>0.83828432744979275</v>
      </c>
      <c r="Y117" s="147"/>
      <c r="Z117" s="146">
        <f>+Z62/Z16</f>
        <v>0.80194306493469358</v>
      </c>
      <c r="AA117" s="145"/>
      <c r="AB117" s="146">
        <f>+AB62/AB16</f>
        <v>0.92965190860149638</v>
      </c>
      <c r="AC117" s="145"/>
      <c r="AD117" s="146">
        <f>+AD62/AD16</f>
        <v>0.84197888011130873</v>
      </c>
      <c r="AE117" s="147"/>
      <c r="AF117" s="204">
        <f>+AF62/AF16</f>
        <v>0.8214691806570753</v>
      </c>
      <c r="AG117" s="205">
        <f>+AG62/AG16</f>
        <v>0.91176422951409708</v>
      </c>
      <c r="AH117" s="206">
        <f>+AH62/AH16</f>
        <v>0.83994195249230208</v>
      </c>
      <c r="AI117" s="82"/>
      <c r="AJ117" s="144">
        <f>+AJ62/AJ16</f>
        <v>0.84819773301173262</v>
      </c>
      <c r="AK117" s="145"/>
      <c r="AL117" s="146">
        <f>+AL62/AL16</f>
        <v>0.8825240969748579</v>
      </c>
      <c r="AM117" s="145"/>
      <c r="AN117" s="146">
        <f>+AN62/AN16</f>
        <v>0.85319063220980285</v>
      </c>
      <c r="AO117" s="147"/>
      <c r="AP117" s="146">
        <f>+AP62/AP16</f>
        <v>0.80705864416919537</v>
      </c>
      <c r="AQ117" s="145"/>
      <c r="AR117" s="146">
        <f>+AR62/AR16</f>
        <v>0.87413314603442027</v>
      </c>
      <c r="AS117" s="145"/>
      <c r="AT117" s="146">
        <f>+AT62/AT16</f>
        <v>0.84737832466413288</v>
      </c>
      <c r="AU117" s="147"/>
      <c r="AV117" s="204">
        <f>+AV62/AV16</f>
        <v>0.83796014813404884</v>
      </c>
      <c r="AW117" s="205">
        <f>+AW62/AW16</f>
        <v>0.87626650431988129</v>
      </c>
      <c r="AX117" s="206">
        <f>+AX62/AX16</f>
        <v>0.85077782069239494</v>
      </c>
      <c r="AY117" s="82"/>
      <c r="AZ117" s="144">
        <f>+AZ62/AZ16</f>
        <v>0.90704810764289023</v>
      </c>
      <c r="BA117" s="145"/>
      <c r="BB117" s="146">
        <f>+BB62/BB16</f>
        <v>0.92016386328351052</v>
      </c>
      <c r="BC117" s="145"/>
      <c r="BD117" s="146">
        <f>+BD62/BD16</f>
        <v>0.9086055625618249</v>
      </c>
      <c r="BE117" s="147"/>
      <c r="BF117" s="146">
        <f>+BF62/BF16</f>
        <v>0.89555225034133079</v>
      </c>
      <c r="BG117" s="145"/>
      <c r="BH117" s="146">
        <f>+BH62/BH16</f>
        <v>0.86895530164365165</v>
      </c>
      <c r="BI117" s="145"/>
      <c r="BJ117" s="146">
        <f>+BJ62/BJ16</f>
        <v>0.88475012133457209</v>
      </c>
      <c r="BK117" s="147"/>
      <c r="BL117" s="204">
        <f>+BL62/BL16</f>
        <v>0.9023125988599805</v>
      </c>
      <c r="BM117" s="205">
        <f>+BM62/BM16</f>
        <v>0.88019694715728203</v>
      </c>
      <c r="BN117" s="206">
        <f>+BN62/BN16</f>
        <v>0.89644695706557886</v>
      </c>
      <c r="BO117" s="82"/>
      <c r="BP117" s="144">
        <f>+BP62/BP16</f>
        <v>0.8471319276025242</v>
      </c>
      <c r="BQ117" s="145"/>
      <c r="BR117" s="146">
        <f>+BR62/BR16</f>
        <v>0.8694939569204384</v>
      </c>
      <c r="BS117" s="145"/>
      <c r="BT117" s="146">
        <f>+BT62/BT16</f>
        <v>0.84950366317206494</v>
      </c>
      <c r="BU117" s="147"/>
      <c r="BV117" s="146">
        <f>+BV62/BV16</f>
        <v>0.71359906117899463</v>
      </c>
      <c r="BW117" s="145"/>
      <c r="BX117" s="146">
        <f>+BX62/BX16</f>
        <v>0.87565899445825224</v>
      </c>
      <c r="BY117" s="145"/>
      <c r="BZ117" s="146">
        <f>+BZ62/BZ16</f>
        <v>0.78772239503740504</v>
      </c>
      <c r="CA117" s="147"/>
      <c r="CB117" s="204">
        <f>+CB62/CB16</f>
        <v>0.80502502648523233</v>
      </c>
      <c r="CC117" s="205">
        <f>+CC62/CC16</f>
        <v>0.87421588962560559</v>
      </c>
      <c r="CD117" s="206">
        <f>+CD62/CD16</f>
        <v>0.82285037292150398</v>
      </c>
      <c r="CE117" s="82"/>
      <c r="CF117" s="144">
        <f>+CF62/CF16</f>
        <v>0.86651730034281793</v>
      </c>
      <c r="CG117" s="145"/>
      <c r="CH117" s="146">
        <f>+CH62/CH16</f>
        <v>0.85356883445738907</v>
      </c>
      <c r="CI117" s="145"/>
      <c r="CJ117" s="146">
        <f>+CJ62/CJ16</f>
        <v>0.86502253724478784</v>
      </c>
      <c r="CK117" s="147"/>
      <c r="CL117" s="146">
        <f>+CL62/CL16</f>
        <v>0.82809807589973017</v>
      </c>
      <c r="CM117" s="145"/>
      <c r="CN117" s="146">
        <f>+CN62/CN16</f>
        <v>0.85948448807304889</v>
      </c>
      <c r="CO117" s="145"/>
      <c r="CP117" s="146">
        <f>+CP62/CP16</f>
        <v>0.83985557479305362</v>
      </c>
      <c r="CQ117" s="147"/>
      <c r="CR117" s="204">
        <f>+CR62/CR16</f>
        <v>0.8521649437011527</v>
      </c>
      <c r="CS117" s="205">
        <f>+CS62/CS16</f>
        <v>0.85790154899898075</v>
      </c>
      <c r="CT117" s="206">
        <f>+CT62/CT16</f>
        <v>0.85350742508896127</v>
      </c>
      <c r="CU117" s="82"/>
      <c r="CV117" s="148">
        <f>+CV62/CV16</f>
        <v>0.8538994151349345</v>
      </c>
      <c r="CW117" s="146"/>
      <c r="CX117" s="146">
        <f>+CX62/CX16</f>
        <v>0.87890195160865181</v>
      </c>
      <c r="CY117" s="146"/>
      <c r="CZ117" s="146">
        <f>+CZ62/CZ16</f>
        <v>0.85680190587320093</v>
      </c>
      <c r="DA117" s="147"/>
      <c r="DB117" s="149">
        <f>+DB62/DB16</f>
        <v>0.82434918072580365</v>
      </c>
      <c r="DC117" s="145"/>
      <c r="DD117" s="145">
        <f>+DD62/DD16</f>
        <v>0.87317885095106873</v>
      </c>
      <c r="DE117" s="145"/>
      <c r="DF117" s="145">
        <f>+DF62/DF16</f>
        <v>0.84455673146288601</v>
      </c>
      <c r="DG117" s="147"/>
      <c r="DH117" s="233"/>
      <c r="DI117" s="241" t="s">
        <v>174</v>
      </c>
      <c r="DJ117" s="265">
        <f>+DJ62/DJ16</f>
        <v>0.85680190587320104</v>
      </c>
      <c r="DK117" s="253">
        <f>+DK62/DK16</f>
        <v>0.84455673146288601</v>
      </c>
      <c r="DL117" s="266">
        <f>+DL62/DL16</f>
        <v>0.85113655831637147</v>
      </c>
      <c r="DM117"/>
    </row>
    <row r="118" spans="1:117" s="101" customFormat="1" ht="4.5" customHeight="1">
      <c r="A118" s="90"/>
      <c r="B118" s="100"/>
      <c r="C118" s="83"/>
      <c r="D118" s="150"/>
      <c r="E118" s="145"/>
      <c r="F118" s="145"/>
      <c r="G118" s="145"/>
      <c r="H118" s="145"/>
      <c r="I118" s="147"/>
      <c r="J118" s="145"/>
      <c r="K118" s="145"/>
      <c r="L118" s="145"/>
      <c r="M118" s="145"/>
      <c r="N118" s="145"/>
      <c r="O118" s="147"/>
      <c r="P118" s="204"/>
      <c r="Q118" s="205"/>
      <c r="R118" s="206"/>
      <c r="S118" s="80"/>
      <c r="T118" s="150"/>
      <c r="U118" s="145"/>
      <c r="V118" s="145"/>
      <c r="W118" s="145"/>
      <c r="X118" s="145"/>
      <c r="Y118" s="147"/>
      <c r="Z118" s="145"/>
      <c r="AA118" s="145"/>
      <c r="AB118" s="145"/>
      <c r="AC118" s="145"/>
      <c r="AD118" s="145"/>
      <c r="AE118" s="147"/>
      <c r="AF118" s="204"/>
      <c r="AG118" s="205"/>
      <c r="AH118" s="206"/>
      <c r="AI118" s="82"/>
      <c r="AJ118" s="150"/>
      <c r="AK118" s="145"/>
      <c r="AL118" s="145"/>
      <c r="AM118" s="145"/>
      <c r="AN118" s="145"/>
      <c r="AO118" s="147"/>
      <c r="AP118" s="145"/>
      <c r="AQ118" s="145"/>
      <c r="AR118" s="145"/>
      <c r="AS118" s="145"/>
      <c r="AT118" s="145"/>
      <c r="AU118" s="147"/>
      <c r="AV118" s="204"/>
      <c r="AW118" s="205"/>
      <c r="AX118" s="206"/>
      <c r="AY118" s="82"/>
      <c r="AZ118" s="150"/>
      <c r="BA118" s="145"/>
      <c r="BB118" s="145"/>
      <c r="BC118" s="145"/>
      <c r="BD118" s="145"/>
      <c r="BE118" s="147"/>
      <c r="BF118" s="145"/>
      <c r="BG118" s="145"/>
      <c r="BH118" s="145"/>
      <c r="BI118" s="145"/>
      <c r="BJ118" s="145"/>
      <c r="BK118" s="147"/>
      <c r="BL118" s="204"/>
      <c r="BM118" s="205"/>
      <c r="BN118" s="206"/>
      <c r="BO118" s="82"/>
      <c r="BP118" s="150"/>
      <c r="BQ118" s="145"/>
      <c r="BR118" s="145"/>
      <c r="BS118" s="145"/>
      <c r="BT118" s="145"/>
      <c r="BU118" s="147"/>
      <c r="BV118" s="145"/>
      <c r="BW118" s="145"/>
      <c r="BX118" s="145"/>
      <c r="BY118" s="145"/>
      <c r="BZ118" s="145"/>
      <c r="CA118" s="147"/>
      <c r="CB118" s="204"/>
      <c r="CC118" s="205"/>
      <c r="CD118" s="206"/>
      <c r="CE118" s="82"/>
      <c r="CF118" s="150"/>
      <c r="CG118" s="145"/>
      <c r="CH118" s="145"/>
      <c r="CI118" s="145"/>
      <c r="CJ118" s="145"/>
      <c r="CK118" s="147"/>
      <c r="CL118" s="145"/>
      <c r="CM118" s="145"/>
      <c r="CN118" s="145"/>
      <c r="CO118" s="145"/>
      <c r="CP118" s="145"/>
      <c r="CQ118" s="147"/>
      <c r="CR118" s="204"/>
      <c r="CS118" s="205"/>
      <c r="CT118" s="206"/>
      <c r="CU118" s="82"/>
      <c r="CV118" s="149"/>
      <c r="CW118" s="145"/>
      <c r="CX118" s="145"/>
      <c r="CY118" s="145"/>
      <c r="CZ118" s="145"/>
      <c r="DA118" s="147"/>
      <c r="DB118" s="149"/>
      <c r="DC118" s="145"/>
      <c r="DD118" s="145"/>
      <c r="DE118" s="145"/>
      <c r="DF118" s="145"/>
      <c r="DG118" s="147"/>
      <c r="DH118" s="233"/>
      <c r="DI118" s="241"/>
      <c r="DJ118" s="265"/>
      <c r="DK118" s="253"/>
      <c r="DL118" s="266"/>
      <c r="DM118"/>
    </row>
    <row r="119" spans="1:117" s="101" customFormat="1" ht="15.6">
      <c r="A119" s="90"/>
      <c r="B119" s="100" t="s">
        <v>175</v>
      </c>
      <c r="C119" s="83"/>
      <c r="D119" s="144">
        <f>+D94/D16</f>
        <v>0.14093513979794212</v>
      </c>
      <c r="E119" s="145"/>
      <c r="F119" s="146">
        <f>+F94/F16</f>
        <v>0.14475574026999893</v>
      </c>
      <c r="G119" s="145"/>
      <c r="H119" s="146">
        <f>+H94/H16</f>
        <v>0.14132166122191042</v>
      </c>
      <c r="I119" s="147"/>
      <c r="J119" s="146">
        <f>+J94/J16</f>
        <v>6.8683507263477037E-2</v>
      </c>
      <c r="K119" s="145"/>
      <c r="L119" s="146">
        <f>+L94/L16</f>
        <v>7.007435158131281E-2</v>
      </c>
      <c r="M119" s="145"/>
      <c r="N119" s="146">
        <f>+N94/N16</f>
        <v>6.9396819781893881E-2</v>
      </c>
      <c r="O119" s="147"/>
      <c r="P119" s="204">
        <f>+P94/P16</f>
        <v>0.11644884441937417</v>
      </c>
      <c r="Q119" s="205">
        <f>+Q94/Q16</f>
        <v>8.296135393154358E-2</v>
      </c>
      <c r="R119" s="206">
        <f>+R94/R16</f>
        <v>0.10635937917606383</v>
      </c>
      <c r="S119" s="80"/>
      <c r="T119" s="144">
        <f>+T94/T16</f>
        <v>5.3551349416491027E-2</v>
      </c>
      <c r="U119" s="145"/>
      <c r="V119" s="146">
        <f>+V94/V16</f>
        <v>6.8119582086052455E-2</v>
      </c>
      <c r="W119" s="145"/>
      <c r="X119" s="146">
        <f>+X94/X16</f>
        <v>5.5240570143082555E-2</v>
      </c>
      <c r="Y119" s="147"/>
      <c r="Z119" s="146">
        <f>+Z94/Z16</f>
        <v>0.13129030531358141</v>
      </c>
      <c r="AA119" s="145"/>
      <c r="AB119" s="146">
        <f>+AB94/AB16</f>
        <v>0.10576090872989732</v>
      </c>
      <c r="AC119" s="145"/>
      <c r="AD119" s="146">
        <f>+AD94/AD16</f>
        <v>0.12328702085928353</v>
      </c>
      <c r="AE119" s="147"/>
      <c r="AF119" s="204">
        <f>+AF94/AF16</f>
        <v>8.3654568891793346E-2</v>
      </c>
      <c r="AG119" s="205">
        <f>+AG94/AG16</f>
        <v>9.3998668074765701E-2</v>
      </c>
      <c r="AH119" s="206">
        <f>+AH94/AH16</f>
        <v>8.5770788844789614E-2</v>
      </c>
      <c r="AI119" s="82"/>
      <c r="AJ119" s="144">
        <f>+AJ94/AJ16</f>
        <v>8.6206306319905349E-2</v>
      </c>
      <c r="AK119" s="145"/>
      <c r="AL119" s="146">
        <f>+AL94/AL16</f>
        <v>8.9865141851380559E-2</v>
      </c>
      <c r="AM119" s="145"/>
      <c r="AN119" s="146">
        <f>+AN94/AN16</f>
        <v>8.6738497757675975E-2</v>
      </c>
      <c r="AO119" s="147"/>
      <c r="AP119" s="146">
        <f>+AP94/AP16</f>
        <v>0.10144474261851473</v>
      </c>
      <c r="AQ119" s="145"/>
      <c r="AR119" s="146">
        <f>+AR94/AR16</f>
        <v>9.0738777361282108E-2</v>
      </c>
      <c r="AS119" s="145"/>
      <c r="AT119" s="146">
        <f>+AT94/AT16</f>
        <v>9.5009195777945241E-2</v>
      </c>
      <c r="AU119" s="147"/>
      <c r="AV119" s="204">
        <f>+AV94/AV16</f>
        <v>8.999843661251615E-2</v>
      </c>
      <c r="AW119" s="205">
        <f>+AW94/AW16</f>
        <v>9.0516659800739627E-2</v>
      </c>
      <c r="AX119" s="206">
        <f>+AX94/AX16</f>
        <v>9.0171839039689519E-2</v>
      </c>
      <c r="AY119" s="82"/>
      <c r="AZ119" s="144">
        <f>+AZ94/AZ16</f>
        <v>7.6020158986672401E-2</v>
      </c>
      <c r="BA119" s="145"/>
      <c r="BB119" s="146">
        <f>+BB94/BB16</f>
        <v>7.338367509588585E-2</v>
      </c>
      <c r="BC119" s="145"/>
      <c r="BD119" s="146">
        <f>+BD94/BD16</f>
        <v>7.5707084779062114E-2</v>
      </c>
      <c r="BE119" s="147"/>
      <c r="BF119" s="146">
        <f>+BF94/BF16</f>
        <v>7.1396292839450967E-2</v>
      </c>
      <c r="BG119" s="145"/>
      <c r="BH119" s="146">
        <f>+BH94/BH16</f>
        <v>6.9814121750782804E-2</v>
      </c>
      <c r="BI119" s="145"/>
      <c r="BJ119" s="146">
        <f>+BJ94/BJ16</f>
        <v>7.0753707240447702E-2</v>
      </c>
      <c r="BK119" s="147"/>
      <c r="BL119" s="204">
        <f>+BL94/BL16</f>
        <v>7.4115441645739813E-2</v>
      </c>
      <c r="BM119" s="205">
        <f>+BM94/BM16</f>
        <v>7.0597733944967281E-2</v>
      </c>
      <c r="BN119" s="206">
        <f>+BN94/BN16</f>
        <v>7.3182454746347561E-2</v>
      </c>
      <c r="BO119" s="82"/>
      <c r="BP119" s="144">
        <f>+BP94/BP16</f>
        <v>7.3419410963017503E-2</v>
      </c>
      <c r="BQ119" s="145"/>
      <c r="BR119" s="146">
        <f>+BR94/BR16</f>
        <v>0.10511529186303399</v>
      </c>
      <c r="BS119" s="145"/>
      <c r="BT119" s="146">
        <f>+BT94/BT16</f>
        <v>7.6781102653416755E-2</v>
      </c>
      <c r="BU119" s="147"/>
      <c r="BV119" s="146">
        <f>+BV94/BV16</f>
        <v>0.14283736349727769</v>
      </c>
      <c r="BW119" s="145"/>
      <c r="BX119" s="146">
        <f>+BX94/BX16</f>
        <v>0.11902137982516642</v>
      </c>
      <c r="BY119" s="145"/>
      <c r="BZ119" s="146">
        <f>+BZ94/BZ16</f>
        <v>0.13194435574901214</v>
      </c>
      <c r="CA119" s="147"/>
      <c r="CB119" s="204">
        <f>+CB94/CB16</f>
        <v>9.5308964759115045E-2</v>
      </c>
      <c r="CC119" s="205">
        <f>+CC94/CC16</f>
        <v>0.11576625889228015</v>
      </c>
      <c r="CD119" s="206">
        <f>+CD94/CD16</f>
        <v>0.10057929003793926</v>
      </c>
      <c r="CE119" s="82"/>
      <c r="CF119" s="144">
        <f>+CF94/CF16</f>
        <v>6.048728282473459E-2</v>
      </c>
      <c r="CG119" s="145"/>
      <c r="CH119" s="146">
        <f>+CH94/CH16</f>
        <v>5.9462927229589992E-2</v>
      </c>
      <c r="CI119" s="145"/>
      <c r="CJ119" s="146">
        <f>+CJ94/CJ16</f>
        <v>6.0369031832189904E-2</v>
      </c>
      <c r="CK119" s="147"/>
      <c r="CL119" s="146">
        <f>+CL94/CL16</f>
        <v>6.054553805729989E-2</v>
      </c>
      <c r="CM119" s="145"/>
      <c r="CN119" s="146">
        <f>+CN94/CN16</f>
        <v>5.6791854887577334E-2</v>
      </c>
      <c r="CO119" s="145"/>
      <c r="CP119" s="146">
        <f>+CP94/CP16</f>
        <v>5.913939053492024E-2</v>
      </c>
      <c r="CQ119" s="147"/>
      <c r="CR119" s="204">
        <f>+CR94/CR16</f>
        <v>6.0509045363831622E-2</v>
      </c>
      <c r="CS119" s="205">
        <f>+CS94/CS16</f>
        <v>5.7506593284132781E-2</v>
      </c>
      <c r="CT119" s="206">
        <f>+CT94/CT16</f>
        <v>5.9806410996375826E-2</v>
      </c>
      <c r="CU119" s="82"/>
      <c r="CV119" s="148">
        <f>+CV94/CV16</f>
        <v>7.7105605453219483E-2</v>
      </c>
      <c r="CW119" s="146"/>
      <c r="CX119" s="146">
        <f>+CX94/CX16</f>
        <v>8.3680916694672078E-2</v>
      </c>
      <c r="CY119" s="146"/>
      <c r="CZ119" s="146">
        <f>+CZ94/CZ16</f>
        <v>7.7868919207389892E-2</v>
      </c>
      <c r="DA119" s="147"/>
      <c r="DB119" s="149">
        <f>+DB94/DB16</f>
        <v>9.5902919665717221E-2</v>
      </c>
      <c r="DC119" s="145"/>
      <c r="DD119" s="145">
        <f>+DD94/DD16</f>
        <v>8.2833861742526674E-2</v>
      </c>
      <c r="DE119" s="145"/>
      <c r="DF119" s="145">
        <f>+DF94/DF16</f>
        <v>9.049445284932453E-2</v>
      </c>
      <c r="DG119" s="147"/>
      <c r="DH119" s="233"/>
      <c r="DI119" s="241" t="s">
        <v>175</v>
      </c>
      <c r="DJ119" s="265">
        <f>+DJ94/DJ16</f>
        <v>7.7868919207389892E-2</v>
      </c>
      <c r="DK119" s="253">
        <f>+DK94/DK16</f>
        <v>9.049445284932453E-2</v>
      </c>
      <c r="DL119" s="266">
        <f>+DL94/DL16</f>
        <v>8.3710243616109584E-2</v>
      </c>
      <c r="DM119"/>
    </row>
    <row r="120" spans="1:117" s="101" customFormat="1" ht="5.25" customHeight="1">
      <c r="A120" s="90"/>
      <c r="B120" s="90"/>
      <c r="C120" s="83"/>
      <c r="D120" s="84"/>
      <c r="E120" s="85"/>
      <c r="F120" s="85"/>
      <c r="G120" s="85"/>
      <c r="H120" s="85"/>
      <c r="I120" s="86"/>
      <c r="J120" s="85"/>
      <c r="K120" s="85"/>
      <c r="L120" s="85"/>
      <c r="M120" s="85"/>
      <c r="N120" s="85"/>
      <c r="O120" s="86"/>
      <c r="P120" s="178"/>
      <c r="Q120" s="179"/>
      <c r="R120" s="180"/>
      <c r="S120" s="80"/>
      <c r="T120" s="84"/>
      <c r="U120" s="85"/>
      <c r="V120" s="85"/>
      <c r="W120" s="85"/>
      <c r="X120" s="85"/>
      <c r="Y120" s="86"/>
      <c r="Z120" s="85"/>
      <c r="AA120" s="85"/>
      <c r="AB120" s="85"/>
      <c r="AC120" s="85"/>
      <c r="AD120" s="85"/>
      <c r="AE120" s="86"/>
      <c r="AF120" s="178"/>
      <c r="AG120" s="179"/>
      <c r="AH120" s="180"/>
      <c r="AI120" s="82"/>
      <c r="AJ120" s="84"/>
      <c r="AK120" s="85"/>
      <c r="AL120" s="85"/>
      <c r="AM120" s="85"/>
      <c r="AN120" s="85"/>
      <c r="AO120" s="86"/>
      <c r="AP120" s="85"/>
      <c r="AQ120" s="85"/>
      <c r="AR120" s="85"/>
      <c r="AS120" s="85"/>
      <c r="AT120" s="85"/>
      <c r="AU120" s="86"/>
      <c r="AV120" s="178"/>
      <c r="AW120" s="179"/>
      <c r="AX120" s="180"/>
      <c r="AY120" s="82"/>
      <c r="AZ120" s="84"/>
      <c r="BA120" s="85"/>
      <c r="BB120" s="85"/>
      <c r="BC120" s="85"/>
      <c r="BD120" s="85"/>
      <c r="BE120" s="86"/>
      <c r="BF120" s="85"/>
      <c r="BG120" s="85"/>
      <c r="BH120" s="85"/>
      <c r="BI120" s="85"/>
      <c r="BJ120" s="85"/>
      <c r="BK120" s="86"/>
      <c r="BL120" s="178"/>
      <c r="BM120" s="179"/>
      <c r="BN120" s="180"/>
      <c r="BO120" s="82"/>
      <c r="BP120" s="84"/>
      <c r="BQ120" s="85"/>
      <c r="BR120" s="85"/>
      <c r="BS120" s="85"/>
      <c r="BT120" s="85"/>
      <c r="BU120" s="86"/>
      <c r="BV120" s="85"/>
      <c r="BW120" s="85"/>
      <c r="BX120" s="85"/>
      <c r="BY120" s="85"/>
      <c r="BZ120" s="85"/>
      <c r="CA120" s="86"/>
      <c r="CB120" s="178"/>
      <c r="CC120" s="179"/>
      <c r="CD120" s="180"/>
      <c r="CE120" s="82"/>
      <c r="CF120" s="84"/>
      <c r="CG120" s="85"/>
      <c r="CH120" s="85"/>
      <c r="CI120" s="85"/>
      <c r="CJ120" s="85"/>
      <c r="CK120" s="86"/>
      <c r="CL120" s="85"/>
      <c r="CM120" s="85"/>
      <c r="CN120" s="85"/>
      <c r="CO120" s="85"/>
      <c r="CP120" s="85"/>
      <c r="CQ120" s="86"/>
      <c r="CR120" s="178"/>
      <c r="CS120" s="179"/>
      <c r="CT120" s="180"/>
      <c r="CU120" s="82"/>
      <c r="CV120" s="87"/>
      <c r="CW120" s="85"/>
      <c r="CX120" s="85"/>
      <c r="CY120" s="85"/>
      <c r="CZ120" s="85"/>
      <c r="DA120" s="86"/>
      <c r="DB120" s="87"/>
      <c r="DC120" s="85"/>
      <c r="DD120" s="85"/>
      <c r="DE120" s="85"/>
      <c r="DF120" s="85"/>
      <c r="DG120" s="86"/>
      <c r="DH120" s="225"/>
      <c r="DI120" s="240"/>
      <c r="DJ120" s="265"/>
      <c r="DK120" s="253"/>
      <c r="DL120" s="266"/>
      <c r="DM120"/>
    </row>
    <row r="121" spans="1:117" s="101" customFormat="1" ht="15.6">
      <c r="A121" s="90"/>
      <c r="B121" s="100" t="s">
        <v>176</v>
      </c>
      <c r="C121" s="83"/>
      <c r="D121" s="144">
        <f>+D72/D16</f>
        <v>3.2735364488807789E-2</v>
      </c>
      <c r="E121" s="85"/>
      <c r="F121" s="146">
        <f>+F72/F16</f>
        <v>3.8972177416297306E-2</v>
      </c>
      <c r="G121" s="85"/>
      <c r="H121" s="146">
        <f>+H72/H16</f>
        <v>3.3366328608555006E-2</v>
      </c>
      <c r="I121" s="86"/>
      <c r="J121" s="146">
        <f>+J72/J16</f>
        <v>3.4782832312970869E-3</v>
      </c>
      <c r="K121" s="85"/>
      <c r="L121" s="146">
        <f>+L72/L16</f>
        <v>4.7212978417357906E-3</v>
      </c>
      <c r="M121" s="85"/>
      <c r="N121" s="146">
        <f>+N72/N16</f>
        <v>4.1157793700314586E-3</v>
      </c>
      <c r="O121" s="86"/>
      <c r="P121" s="204">
        <f>+P72/P16</f>
        <v>2.2820051734532804E-2</v>
      </c>
      <c r="Q121" s="205">
        <f>+Q72/Q16</f>
        <v>1.0631621328284902E-2</v>
      </c>
      <c r="R121" s="206">
        <f>+R72/R16</f>
        <v>1.9147792536757614E-2</v>
      </c>
      <c r="S121" s="80"/>
      <c r="T121" s="144">
        <f>+T72/T16</f>
        <v>2.915566049750444E-2</v>
      </c>
      <c r="U121" s="85"/>
      <c r="V121" s="146">
        <f>+V72/V16</f>
        <v>3.4189497630356135E-2</v>
      </c>
      <c r="W121" s="85"/>
      <c r="X121" s="146">
        <f>+X72/X16</f>
        <v>2.9739345712586549E-2</v>
      </c>
      <c r="Y121" s="86"/>
      <c r="Z121" s="146">
        <f>+Z72/Z16</f>
        <v>2.9256106666062171E-2</v>
      </c>
      <c r="AA121" s="85"/>
      <c r="AB121" s="146">
        <f>+AB72/AB16</f>
        <v>2.1499011144373102E-2</v>
      </c>
      <c r="AC121" s="85"/>
      <c r="AD121" s="146">
        <f>+AD72/AD16</f>
        <v>2.682431233062868E-2</v>
      </c>
      <c r="AE121" s="86"/>
      <c r="AF121" s="204">
        <f>+AF72/AF16</f>
        <v>2.9194556737139422E-2</v>
      </c>
      <c r="AG121" s="205">
        <f>+AG72/AG16</f>
        <v>2.5464560963888744E-2</v>
      </c>
      <c r="AH121" s="206">
        <f>+AH72/AH16</f>
        <v>2.8431465496392382E-2</v>
      </c>
      <c r="AI121" s="82"/>
      <c r="AJ121" s="144">
        <f>+AJ72/AJ16</f>
        <v>2.964389166405464E-2</v>
      </c>
      <c r="AK121" s="85"/>
      <c r="AL121" s="146">
        <f>+AL72/AL16</f>
        <v>2.9505602720799284E-2</v>
      </c>
      <c r="AM121" s="85"/>
      <c r="AN121" s="146">
        <f>+AN72/AN16</f>
        <v>2.9623777015307592E-2</v>
      </c>
      <c r="AO121" s="86"/>
      <c r="AP121" s="146">
        <f>+AP72/AP16</f>
        <v>1.3596777925481463E-2</v>
      </c>
      <c r="AQ121" s="85"/>
      <c r="AR121" s="146">
        <f>+AR72/AR16</f>
        <v>1.3664938865222676E-2</v>
      </c>
      <c r="AS121" s="85"/>
      <c r="AT121" s="146">
        <f>+AT72/AT16</f>
        <v>1.3637750683178903E-2</v>
      </c>
      <c r="AU121" s="86"/>
      <c r="AV121" s="204">
        <f>+AV72/AV16</f>
        <v>2.56505195801639E-2</v>
      </c>
      <c r="AW121" s="205">
        <f>+AW72/AW16</f>
        <v>1.7692350266311919E-2</v>
      </c>
      <c r="AX121" s="206">
        <f>+AX72/AX16</f>
        <v>2.2987640137024382E-2</v>
      </c>
      <c r="AY121" s="82"/>
      <c r="AZ121" s="144">
        <f>+AZ72/AZ16</f>
        <v>2.3889473064355154E-2</v>
      </c>
      <c r="BA121" s="85"/>
      <c r="BB121" s="146">
        <f>+BB72/BB16</f>
        <v>2.3263720072397576E-2</v>
      </c>
      <c r="BC121" s="85"/>
      <c r="BD121" s="146">
        <f>+BD72/BD16</f>
        <v>2.3815166855695395E-2</v>
      </c>
      <c r="BE121" s="86"/>
      <c r="BF121" s="146">
        <f>+BF72/BF16</f>
        <v>1.5026919966292475E-2</v>
      </c>
      <c r="BG121" s="85"/>
      <c r="BH121" s="146">
        <f>+BH72/BH16</f>
        <v>1.4736784397439905E-2</v>
      </c>
      <c r="BI121" s="85"/>
      <c r="BJ121" s="146">
        <f>+BJ72/BJ16</f>
        <v>1.4909083823514628E-2</v>
      </c>
      <c r="BK121" s="86"/>
      <c r="BL121" s="204">
        <f>+BL72/BL16</f>
        <v>2.0238705928511593E-2</v>
      </c>
      <c r="BM121" s="205">
        <f>+BM72/BM16</f>
        <v>1.6608674274947995E-2</v>
      </c>
      <c r="BN121" s="206">
        <f>+BN72/BN16</f>
        <v>1.927592781695607E-2</v>
      </c>
      <c r="BO121" s="82"/>
      <c r="BP121" s="144">
        <f>+BP72/BP16</f>
        <v>1.0006334405967232E-2</v>
      </c>
      <c r="BQ121" s="85"/>
      <c r="BR121" s="146">
        <f>+BR72/BR16</f>
        <v>1.0028806367696427E-2</v>
      </c>
      <c r="BS121" s="85"/>
      <c r="BT121" s="146">
        <f>+BT72/BT16</f>
        <v>1.0008717801060441E-2</v>
      </c>
      <c r="BU121" s="86"/>
      <c r="BV121" s="146">
        <f>+BV72/BV16</f>
        <v>1.4170163310798877E-2</v>
      </c>
      <c r="BW121" s="85"/>
      <c r="BX121" s="146">
        <f>+BX72/BX16</f>
        <v>1.3769855352022759E-2</v>
      </c>
      <c r="BY121" s="85"/>
      <c r="BZ121" s="146">
        <f>+BZ72/BZ16</f>
        <v>1.3987069563478805E-2</v>
      </c>
      <c r="CA121" s="86"/>
      <c r="CB121" s="204">
        <f>+CB72/CB16</f>
        <v>1.1319314024100963E-2</v>
      </c>
      <c r="CC121" s="205">
        <f>+CC72/CC16</f>
        <v>1.2894154947063847E-2</v>
      </c>
      <c r="CD121" s="206">
        <f>+CD72/CD16</f>
        <v>1.1725033562197763E-2</v>
      </c>
      <c r="CE121" s="82"/>
      <c r="CF121" s="144">
        <f>+CF72/CF16</f>
        <v>1.5392428865033631E-2</v>
      </c>
      <c r="CG121" s="85"/>
      <c r="CH121" s="146">
        <f>+CH72/CH16</f>
        <v>1.198445535931858E-2</v>
      </c>
      <c r="CI121" s="85"/>
      <c r="CJ121" s="146">
        <f>+CJ72/CJ16</f>
        <v>1.4999014457451939E-2</v>
      </c>
      <c r="CK121" s="86"/>
      <c r="CL121" s="146">
        <f>+CL72/CL16</f>
        <v>1.5822293995655417E-2</v>
      </c>
      <c r="CM121" s="85"/>
      <c r="CN121" s="146">
        <f>+CN72/CN16</f>
        <v>1.6621500421096575E-2</v>
      </c>
      <c r="CO121" s="85"/>
      <c r="CP121" s="146">
        <f>+CP72/CP16</f>
        <v>1.6121680513960596E-2</v>
      </c>
      <c r="CQ121" s="86"/>
      <c r="CR121" s="204">
        <f>+CR72/CR16</f>
        <v>1.5553014554930604E-2</v>
      </c>
      <c r="CS121" s="205">
        <f>+CS72/CS16</f>
        <v>1.538069757945087E-2</v>
      </c>
      <c r="CT121" s="206">
        <f>+CT72/CT16</f>
        <v>1.5512688905809755E-2</v>
      </c>
      <c r="CU121" s="82"/>
      <c r="CV121" s="148">
        <f>+CV72/CV16</f>
        <v>2.4163322776527142E-2</v>
      </c>
      <c r="CW121" s="146"/>
      <c r="CX121" s="146">
        <f>+CX72/CX16</f>
        <v>2.5773109899251939E-2</v>
      </c>
      <c r="CY121" s="146"/>
      <c r="CZ121" s="146">
        <f>+CZ72/CZ16</f>
        <v>2.4350199504782333E-2</v>
      </c>
      <c r="DA121" s="135"/>
      <c r="DB121" s="149">
        <f>+DB72/DB16</f>
        <v>1.7970751168221229E-2</v>
      </c>
      <c r="DC121" s="145"/>
      <c r="DD121" s="145">
        <f>+DD72/DD16</f>
        <v>1.419812219610243E-2</v>
      </c>
      <c r="DE121" s="145"/>
      <c r="DF121" s="145">
        <f>+DF72/DF16</f>
        <v>1.6409495664864722E-2</v>
      </c>
      <c r="DG121" s="135"/>
      <c r="DH121" s="231"/>
      <c r="DI121" s="241" t="s">
        <v>176</v>
      </c>
      <c r="DJ121" s="265">
        <f>+DJ72/DJ16</f>
        <v>2.4350199504782333E-2</v>
      </c>
      <c r="DK121" s="253">
        <f>+DK72/DK16</f>
        <v>1.6409495664864722E-2</v>
      </c>
      <c r="DL121" s="266">
        <f>+DL72/DL16</f>
        <v>2.0676356602137513E-2</v>
      </c>
      <c r="DM121"/>
    </row>
    <row r="122" spans="1:117" s="101" customFormat="1" ht="16.149999999999999" thickBot="1">
      <c r="A122" s="90"/>
      <c r="B122" s="90"/>
      <c r="C122" s="83"/>
      <c r="D122" s="151"/>
      <c r="E122" s="152"/>
      <c r="F122" s="152"/>
      <c r="G122" s="152"/>
      <c r="H122" s="152"/>
      <c r="I122" s="153"/>
      <c r="J122" s="154"/>
      <c r="K122" s="152"/>
      <c r="L122" s="152"/>
      <c r="M122" s="152"/>
      <c r="N122" s="152"/>
      <c r="O122" s="153"/>
      <c r="P122" s="207"/>
      <c r="Q122" s="208"/>
      <c r="R122" s="209"/>
      <c r="S122" s="80"/>
      <c r="T122" s="151"/>
      <c r="U122" s="152"/>
      <c r="V122" s="152"/>
      <c r="W122" s="152"/>
      <c r="X122" s="152"/>
      <c r="Y122" s="153"/>
      <c r="Z122" s="154"/>
      <c r="AA122" s="152"/>
      <c r="AB122" s="152"/>
      <c r="AC122" s="152"/>
      <c r="AD122" s="152"/>
      <c r="AE122" s="153"/>
      <c r="AF122" s="207"/>
      <c r="AG122" s="208"/>
      <c r="AH122" s="209"/>
      <c r="AI122" s="82"/>
      <c r="AJ122" s="151"/>
      <c r="AK122" s="152"/>
      <c r="AL122" s="152"/>
      <c r="AM122" s="152"/>
      <c r="AN122" s="152"/>
      <c r="AO122" s="153"/>
      <c r="AP122" s="154"/>
      <c r="AQ122" s="152"/>
      <c r="AR122" s="152"/>
      <c r="AS122" s="152"/>
      <c r="AT122" s="152"/>
      <c r="AU122" s="153"/>
      <c r="AV122" s="207"/>
      <c r="AW122" s="208"/>
      <c r="AX122" s="209"/>
      <c r="AY122" s="82"/>
      <c r="AZ122" s="151"/>
      <c r="BA122" s="152"/>
      <c r="BB122" s="152"/>
      <c r="BC122" s="152"/>
      <c r="BD122" s="152"/>
      <c r="BE122" s="153"/>
      <c r="BF122" s="154"/>
      <c r="BG122" s="152"/>
      <c r="BH122" s="152"/>
      <c r="BI122" s="152"/>
      <c r="BJ122" s="152"/>
      <c r="BK122" s="153"/>
      <c r="BL122" s="207"/>
      <c r="BM122" s="208"/>
      <c r="BN122" s="209"/>
      <c r="BO122" s="82"/>
      <c r="BP122" s="151"/>
      <c r="BQ122" s="152"/>
      <c r="BR122" s="152"/>
      <c r="BS122" s="152"/>
      <c r="BT122" s="152"/>
      <c r="BU122" s="153"/>
      <c r="BV122" s="154"/>
      <c r="BW122" s="152"/>
      <c r="BX122" s="152"/>
      <c r="BY122" s="152"/>
      <c r="BZ122" s="152"/>
      <c r="CA122" s="153"/>
      <c r="CB122" s="207"/>
      <c r="CC122" s="208"/>
      <c r="CD122" s="209"/>
      <c r="CE122" s="82"/>
      <c r="CF122" s="151"/>
      <c r="CG122" s="152"/>
      <c r="CH122" s="152"/>
      <c r="CI122" s="152"/>
      <c r="CJ122" s="152"/>
      <c r="CK122" s="153"/>
      <c r="CL122" s="154"/>
      <c r="CM122" s="152"/>
      <c r="CN122" s="152"/>
      <c r="CO122" s="152"/>
      <c r="CP122" s="152"/>
      <c r="CQ122" s="153"/>
      <c r="CR122" s="207"/>
      <c r="CS122" s="208"/>
      <c r="CT122" s="209"/>
      <c r="CU122" s="82"/>
      <c r="CV122" s="155"/>
      <c r="CW122" s="156"/>
      <c r="CX122" s="156"/>
      <c r="CY122" s="156"/>
      <c r="CZ122" s="156"/>
      <c r="DA122" s="157"/>
      <c r="DB122" s="155"/>
      <c r="DC122" s="156"/>
      <c r="DD122" s="156"/>
      <c r="DE122" s="156"/>
      <c r="DF122" s="156"/>
      <c r="DG122" s="157"/>
      <c r="DH122" s="225"/>
      <c r="DI122" s="245"/>
      <c r="DJ122" s="155"/>
      <c r="DK122" s="156"/>
      <c r="DL122" s="157"/>
      <c r="DM122"/>
    </row>
    <row r="123" spans="1:117" ht="13.9" thickTop="1">
      <c r="AI123" s="60"/>
      <c r="DI123" s="246" t="s">
        <v>172</v>
      </c>
      <c r="DJ123" s="250">
        <f>+DJ101</f>
        <v>114296259.63788557</v>
      </c>
      <c r="DK123" s="250">
        <f>+DK101</f>
        <v>116567290.91184568</v>
      </c>
      <c r="DL123" s="251">
        <f>+DL101</f>
        <v>230863550.54973221</v>
      </c>
    </row>
    <row r="124" spans="1:117">
      <c r="AI124" s="60"/>
      <c r="DI124" s="222"/>
      <c r="DJ124" s="41"/>
      <c r="DK124" s="41"/>
      <c r="DL124" s="248"/>
    </row>
    <row r="125" spans="1:117" ht="15.75" customHeight="1">
      <c r="DI125" s="239" t="s">
        <v>177</v>
      </c>
      <c r="DJ125" s="254">
        <f>+H113</f>
        <v>-1640795.711943984</v>
      </c>
      <c r="DK125" s="254">
        <f>+N113</f>
        <v>35471090.254192889</v>
      </c>
      <c r="DL125" s="255">
        <f>+DJ125+DK125</f>
        <v>33830294.542248905</v>
      </c>
    </row>
    <row r="126" spans="1:117" ht="15.75" customHeight="1"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J126" s="24"/>
      <c r="DI126" s="239" t="s">
        <v>178</v>
      </c>
      <c r="DJ126" s="254">
        <f>+X113</f>
        <v>61020884.312982246</v>
      </c>
      <c r="DK126" s="254">
        <f>+AD113</f>
        <v>5118658.9208714962</v>
      </c>
      <c r="DL126" s="255">
        <f t="shared" ref="DL126:DL130" si="369">+DJ126+DK126</f>
        <v>66139543.233853742</v>
      </c>
    </row>
    <row r="127" spans="1:117" ht="15.75" customHeight="1">
      <c r="DI127" s="239" t="s">
        <v>179</v>
      </c>
      <c r="DJ127" s="254">
        <f>+AN113</f>
        <v>8612652.3829328418</v>
      </c>
      <c r="DK127" s="254">
        <f>+AT113</f>
        <v>8828829.1878783703</v>
      </c>
      <c r="DL127" s="255">
        <f t="shared" si="369"/>
        <v>17441481.570811212</v>
      </c>
    </row>
    <row r="128" spans="1:117" ht="15" customHeight="1"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DI128" s="239" t="s">
        <v>180</v>
      </c>
      <c r="DJ128" s="254">
        <f>+BD113</f>
        <v>-3911913.1614391208</v>
      </c>
      <c r="DK128" s="254">
        <f>+BJ113</f>
        <v>14802430.5700804</v>
      </c>
      <c r="DL128" s="255">
        <f t="shared" si="369"/>
        <v>10890517.408641279</v>
      </c>
    </row>
    <row r="129" spans="21:116" ht="15" customHeight="1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239" t="s">
        <v>181</v>
      </c>
      <c r="DJ129" s="254">
        <f>+BT113</f>
        <v>19390740.359999955</v>
      </c>
      <c r="DK129" s="254">
        <f>+BZ113</f>
        <v>15322306.029999971</v>
      </c>
      <c r="DL129" s="255">
        <f t="shared" si="369"/>
        <v>34713046.389999926</v>
      </c>
    </row>
    <row r="130" spans="21:116" ht="15" customHeight="1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239" t="s">
        <v>182</v>
      </c>
      <c r="DJ130" s="254">
        <f>+CJ113</f>
        <v>30824691.455353916</v>
      </c>
      <c r="DK130" s="254">
        <f>+CP113</f>
        <v>37023975.948822439</v>
      </c>
      <c r="DL130" s="255">
        <f t="shared" si="369"/>
        <v>67848667.404176354</v>
      </c>
    </row>
    <row r="131" spans="21:116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247" t="s">
        <v>173</v>
      </c>
      <c r="DJ131" s="252">
        <f>+DJ123/DJ16</f>
        <v>4.0978975414626646E-2</v>
      </c>
      <c r="DK131" s="252">
        <f t="shared" ref="DK131:DL131" si="370">+DK123/DK16</f>
        <v>4.8539320022924624E-2</v>
      </c>
      <c r="DL131" s="267">
        <f t="shared" si="370"/>
        <v>4.4476841465381431E-2</v>
      </c>
    </row>
    <row r="132" spans="21:116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222"/>
      <c r="DJ132" s="41"/>
      <c r="DK132" s="41"/>
      <c r="DL132" s="248"/>
    </row>
    <row r="133" spans="21:116" ht="16.5" customHeight="1">
      <c r="DI133" s="239" t="s">
        <v>177</v>
      </c>
      <c r="DJ133" s="261">
        <f>+H115</f>
        <v>-4.0188346771631214E-3</v>
      </c>
      <c r="DK133" s="261">
        <f>+N115</f>
        <v>9.1850691304661627E-2</v>
      </c>
      <c r="DL133" s="262">
        <f>+R115</f>
        <v>4.2582830893048769E-2</v>
      </c>
    </row>
    <row r="134" spans="21:116" ht="16.5" customHeight="1">
      <c r="DI134" s="239" t="s">
        <v>178</v>
      </c>
      <c r="DJ134" s="261">
        <f>+X115</f>
        <v>7.6735756694538235E-2</v>
      </c>
      <c r="DK134" s="261">
        <f>+AD115</f>
        <v>7.9097866987791095E-3</v>
      </c>
      <c r="DL134" s="262">
        <f>+AH115</f>
        <v>4.5855793166515953E-2</v>
      </c>
    </row>
    <row r="135" spans="21:116" ht="16.5" customHeight="1">
      <c r="DI135" s="239" t="s">
        <v>179</v>
      </c>
      <c r="DJ135" s="261">
        <f>+AN115</f>
        <v>3.0447093017213531E-2</v>
      </c>
      <c r="DK135" s="261">
        <f>+AT115</f>
        <v>4.3974728874742915E-2</v>
      </c>
      <c r="DL135" s="262">
        <f>+AX115</f>
        <v>3.6062700130891114E-2</v>
      </c>
    </row>
    <row r="136" spans="21:116" ht="16.5" customHeight="1">
      <c r="DI136" s="239" t="s">
        <v>180</v>
      </c>
      <c r="DJ136" s="261">
        <f>+BD115</f>
        <v>-8.1278141965822389E-3</v>
      </c>
      <c r="DK136" s="261">
        <f>+BJ115</f>
        <v>2.9587087601465618E-2</v>
      </c>
      <c r="DL136" s="262">
        <f>+BN115</f>
        <v>1.1094660371117521E-2</v>
      </c>
    </row>
    <row r="137" spans="21:116" ht="16.5" customHeight="1">
      <c r="DI137" s="239" t="s">
        <v>181</v>
      </c>
      <c r="DJ137" s="261">
        <f>+BT115</f>
        <v>6.370651637345788E-2</v>
      </c>
      <c r="DK137" s="261">
        <f>+BZ115</f>
        <v>6.6346179650104004E-2</v>
      </c>
      <c r="DL137" s="262">
        <f>+CD115</f>
        <v>6.4845303478358998E-2</v>
      </c>
    </row>
    <row r="138" spans="21:116" ht="16.5" customHeight="1">
      <c r="DI138" s="239" t="s">
        <v>182</v>
      </c>
      <c r="DJ138" s="261">
        <f>+CJ115</f>
        <v>5.9609416465570338E-2</v>
      </c>
      <c r="DK138" s="261">
        <f>+CP115</f>
        <v>8.4883354158065555E-2</v>
      </c>
      <c r="DL138" s="262">
        <f>+CT115</f>
        <v>7.1173475008853182E-2</v>
      </c>
    </row>
    <row r="139" spans="21:116">
      <c r="DI139" s="247" t="s">
        <v>183</v>
      </c>
      <c r="DJ139" s="252">
        <f>+DJ62/DJ16</f>
        <v>0.85680190587320104</v>
      </c>
      <c r="DK139" s="252">
        <f t="shared" ref="DK139:DL139" si="371">+DK62/DK16</f>
        <v>0.84455673146288601</v>
      </c>
      <c r="DL139" s="267">
        <f t="shared" si="371"/>
        <v>0.85113655831637147</v>
      </c>
    </row>
    <row r="140" spans="21:116">
      <c r="DI140" s="222"/>
      <c r="DJ140" s="263"/>
      <c r="DK140" s="263"/>
      <c r="DL140" s="264"/>
    </row>
    <row r="141" spans="21:116" ht="15" customHeight="1">
      <c r="DI141" s="239" t="s">
        <v>177</v>
      </c>
      <c r="DJ141" s="281">
        <f>+H117</f>
        <v>0.82933084484669772</v>
      </c>
      <c r="DK141" s="281">
        <f>+N117</f>
        <v>0.83463670954341296</v>
      </c>
      <c r="DL141" s="282">
        <f>+R117</f>
        <v>0.83190999739412974</v>
      </c>
    </row>
    <row r="142" spans="21:116" ht="15" customHeight="1">
      <c r="DI142" s="239" t="s">
        <v>178</v>
      </c>
      <c r="DJ142" s="281">
        <f>+X117</f>
        <v>0.83828432744979275</v>
      </c>
      <c r="DK142" s="281">
        <f>+AD117</f>
        <v>0.84197888011130873</v>
      </c>
      <c r="DL142" s="282">
        <f>+AH117</f>
        <v>0.83994195249230208</v>
      </c>
    </row>
    <row r="143" spans="21:116" ht="15" customHeight="1">
      <c r="DI143" s="239" t="s">
        <v>179</v>
      </c>
      <c r="DJ143" s="281">
        <f>+AN117</f>
        <v>0.85319063220980285</v>
      </c>
      <c r="DK143" s="281">
        <f>+AT117</f>
        <v>0.84737832466413288</v>
      </c>
      <c r="DL143" s="282">
        <f>+AX117</f>
        <v>0.85077782069239494</v>
      </c>
    </row>
    <row r="144" spans="21:116" ht="15" customHeight="1">
      <c r="DI144" s="239" t="s">
        <v>180</v>
      </c>
      <c r="DJ144" s="281">
        <f>+BD117</f>
        <v>0.9086055625618249</v>
      </c>
      <c r="DK144" s="281">
        <f>+BJ117</f>
        <v>0.88475012133457209</v>
      </c>
      <c r="DL144" s="282">
        <f>+BN117</f>
        <v>0.89644695706557886</v>
      </c>
    </row>
    <row r="145" spans="113:116" ht="15" customHeight="1">
      <c r="DI145" s="239" t="s">
        <v>181</v>
      </c>
      <c r="DJ145" s="281">
        <f>+BT117</f>
        <v>0.84950366317206494</v>
      </c>
      <c r="DK145" s="281">
        <f>+BZ117</f>
        <v>0.78772239503740504</v>
      </c>
      <c r="DL145" s="282">
        <f>+CD117</f>
        <v>0.82285037292150398</v>
      </c>
    </row>
    <row r="146" spans="113:116" ht="15" customHeight="1">
      <c r="DI146" s="239" t="s">
        <v>182</v>
      </c>
      <c r="DJ146" s="281">
        <f>+CJ117</f>
        <v>0.86502253724478784</v>
      </c>
      <c r="DK146" s="281">
        <f>+CP117</f>
        <v>0.83985557479305362</v>
      </c>
      <c r="DL146" s="282">
        <f>+CT117</f>
        <v>0.85350742508896127</v>
      </c>
    </row>
    <row r="147" spans="113:116">
      <c r="DI147" s="247" t="s">
        <v>175</v>
      </c>
      <c r="DJ147" s="252">
        <f>+DJ94/DJ16</f>
        <v>7.7868919207389892E-2</v>
      </c>
      <c r="DK147" s="252">
        <f t="shared" ref="DK147:DL147" si="372">+DK94/DK16</f>
        <v>9.049445284932453E-2</v>
      </c>
      <c r="DL147" s="267">
        <f t="shared" si="372"/>
        <v>8.3710243616109584E-2</v>
      </c>
    </row>
    <row r="148" spans="113:116" ht="15" customHeight="1">
      <c r="DI148" s="222"/>
      <c r="DJ148" s="263"/>
      <c r="DK148" s="263"/>
      <c r="DL148" s="264"/>
    </row>
    <row r="149" spans="113:116" ht="15.75" customHeight="1">
      <c r="DI149" s="239" t="s">
        <v>177</v>
      </c>
      <c r="DJ149" s="261">
        <f>+H119</f>
        <v>0.14132166122191042</v>
      </c>
      <c r="DK149" s="261">
        <f>+N119</f>
        <v>6.9396819781893881E-2</v>
      </c>
      <c r="DL149" s="262">
        <f>+R119</f>
        <v>0.10635937917606383</v>
      </c>
    </row>
    <row r="150" spans="113:116" ht="15.75" customHeight="1">
      <c r="DI150" s="239" t="s">
        <v>178</v>
      </c>
      <c r="DJ150" s="261">
        <f>+X119</f>
        <v>5.5240570143082555E-2</v>
      </c>
      <c r="DK150" s="261">
        <f>+AD119</f>
        <v>0.12328702085928353</v>
      </c>
      <c r="DL150" s="262">
        <f>+AH119</f>
        <v>8.5770788844789614E-2</v>
      </c>
    </row>
    <row r="151" spans="113:116" ht="15.75" customHeight="1">
      <c r="DI151" s="239" t="s">
        <v>179</v>
      </c>
      <c r="DJ151" s="261">
        <f>+AN119</f>
        <v>8.6738497757675975E-2</v>
      </c>
      <c r="DK151" s="261">
        <f>+AT119</f>
        <v>9.5009195777945241E-2</v>
      </c>
      <c r="DL151" s="262">
        <f>+AX119</f>
        <v>9.0171839039689519E-2</v>
      </c>
    </row>
    <row r="152" spans="113:116" ht="15.75" customHeight="1">
      <c r="DI152" s="239" t="s">
        <v>180</v>
      </c>
      <c r="DJ152" s="261">
        <f>+BD119</f>
        <v>7.5707084779062114E-2</v>
      </c>
      <c r="DK152" s="261">
        <f>+BJ119</f>
        <v>7.0753707240447702E-2</v>
      </c>
      <c r="DL152" s="262">
        <f>+BN119</f>
        <v>7.3182454746347561E-2</v>
      </c>
    </row>
    <row r="153" spans="113:116" ht="15.75" customHeight="1">
      <c r="DI153" s="239" t="s">
        <v>181</v>
      </c>
      <c r="DJ153" s="261">
        <f>+BT119</f>
        <v>7.6781102653416755E-2</v>
      </c>
      <c r="DK153" s="261">
        <f>+BZ119</f>
        <v>0.13194435574901214</v>
      </c>
      <c r="DL153" s="262">
        <f>+CD119</f>
        <v>0.10057929003793926</v>
      </c>
    </row>
    <row r="154" spans="113:116" ht="15.75" customHeight="1">
      <c r="DI154" s="239" t="s">
        <v>182</v>
      </c>
      <c r="DJ154" s="261">
        <f>+CJ119</f>
        <v>6.0369031832189904E-2</v>
      </c>
      <c r="DK154" s="261">
        <f>+CP119</f>
        <v>5.913939053492024E-2</v>
      </c>
      <c r="DL154" s="262">
        <f>+CT119</f>
        <v>5.9806410996375826E-2</v>
      </c>
    </row>
    <row r="155" spans="113:116">
      <c r="DI155" s="247" t="s">
        <v>184</v>
      </c>
      <c r="DJ155" s="252">
        <f>+DJ72/DJ16</f>
        <v>2.4350199504782333E-2</v>
      </c>
      <c r="DK155" s="252">
        <f t="shared" ref="DK155:DL155" si="373">+DK72/DK16</f>
        <v>1.6409495664864722E-2</v>
      </c>
      <c r="DL155" s="267">
        <f t="shared" si="373"/>
        <v>2.0676356602137513E-2</v>
      </c>
    </row>
    <row r="156" spans="113:116">
      <c r="DI156" s="222"/>
      <c r="DJ156" s="263"/>
      <c r="DK156" s="263"/>
      <c r="DL156" s="264"/>
    </row>
    <row r="157" spans="113:116" ht="15.75" customHeight="1">
      <c r="DI157" s="239" t="s">
        <v>177</v>
      </c>
      <c r="DJ157" s="261">
        <f>+H121</f>
        <v>3.3366328608555006E-2</v>
      </c>
      <c r="DK157" s="261">
        <f>+N121</f>
        <v>4.1157793700314586E-3</v>
      </c>
      <c r="DL157" s="262">
        <f>+R121</f>
        <v>1.9147792536757614E-2</v>
      </c>
    </row>
    <row r="158" spans="113:116" ht="15.75" customHeight="1">
      <c r="DI158" s="239" t="s">
        <v>178</v>
      </c>
      <c r="DJ158" s="261">
        <f>+X121</f>
        <v>2.9739345712586549E-2</v>
      </c>
      <c r="DK158" s="261">
        <f>+AD121</f>
        <v>2.682431233062868E-2</v>
      </c>
      <c r="DL158" s="262">
        <f>+AH121</f>
        <v>2.8431465496392382E-2</v>
      </c>
    </row>
    <row r="159" spans="113:116" ht="15.75" customHeight="1">
      <c r="DI159" s="239" t="s">
        <v>179</v>
      </c>
      <c r="DJ159" s="261">
        <f>+AN121</f>
        <v>2.9623777015307592E-2</v>
      </c>
      <c r="DK159" s="261">
        <f>+AT121</f>
        <v>1.3637750683178903E-2</v>
      </c>
      <c r="DL159" s="262">
        <f>+AX121</f>
        <v>2.2987640137024382E-2</v>
      </c>
    </row>
    <row r="160" spans="113:116" ht="15.75" customHeight="1">
      <c r="DI160" s="239" t="s">
        <v>180</v>
      </c>
      <c r="DJ160" s="261">
        <f>+BD121</f>
        <v>2.3815166855695395E-2</v>
      </c>
      <c r="DK160" s="261">
        <f>+BJ121</f>
        <v>1.4909083823514628E-2</v>
      </c>
      <c r="DL160" s="262">
        <f>+BN121</f>
        <v>1.927592781695607E-2</v>
      </c>
    </row>
    <row r="161" spans="113:116" ht="15.75" customHeight="1">
      <c r="DI161" s="239" t="s">
        <v>181</v>
      </c>
      <c r="DJ161" s="261">
        <f>+BT121</f>
        <v>1.0008717801060441E-2</v>
      </c>
      <c r="DK161" s="261">
        <f>+BZ121</f>
        <v>1.3987069563478805E-2</v>
      </c>
      <c r="DL161" s="262">
        <f>+CD121</f>
        <v>1.1725033562197763E-2</v>
      </c>
    </row>
    <row r="162" spans="113:116" ht="15.75" customHeight="1" thickBot="1">
      <c r="DI162" s="268" t="s">
        <v>182</v>
      </c>
      <c r="DJ162" s="269">
        <f>+CJ121</f>
        <v>1.4999014457451939E-2</v>
      </c>
      <c r="DK162" s="269">
        <f>+CP121</f>
        <v>1.6121680513960596E-2</v>
      </c>
      <c r="DL162" s="270">
        <f>+CT121</f>
        <v>1.5512688905809755E-2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CW16:CW95 CW97:CW101 CY100:CY101 DC16:DC81 DC82:DC101 DE94:DE10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162"/>
  <sheetViews>
    <sheetView zoomScaleNormal="100" workbookViewId="0">
      <pane xSplit="3" ySplit="5" topLeftCell="D6" activePane="bottomRight" state="frozen"/>
      <selection pane="bottomRight" activeCell="CY121" sqref="CY121"/>
      <selection pane="bottomLeft" activeCell="A6" sqref="A6"/>
      <selection pane="topRight" activeCell="D1" sqref="D1"/>
    </sheetView>
  </sheetViews>
  <sheetFormatPr defaultColWidth="9.140625" defaultRowHeight="13.15"/>
  <cols>
    <col min="1" max="1" width="3.28515625" style="4" customWidth="1"/>
    <col min="2" max="2" width="55.85546875" style="4" customWidth="1"/>
    <col min="3" max="3" width="0.140625" style="6" customWidth="1"/>
    <col min="4" max="4" width="15.140625" style="4" customWidth="1"/>
    <col min="5" max="5" width="10.42578125" style="4" customWidth="1"/>
    <col min="6" max="6" width="13.85546875" style="4" customWidth="1"/>
    <col min="7" max="7" width="10.42578125" style="4" customWidth="1"/>
    <col min="8" max="8" width="16.42578125" style="4" customWidth="1"/>
    <col min="9" max="9" width="10.42578125" style="4" customWidth="1"/>
    <col min="10" max="10" width="14.5703125" style="4" bestFit="1" customWidth="1"/>
    <col min="11" max="11" width="8.42578125" style="4" bestFit="1" customWidth="1"/>
    <col min="12" max="12" width="14.5703125" style="4" bestFit="1" customWidth="1"/>
    <col min="13" max="13" width="8.42578125" style="4" bestFit="1" customWidth="1"/>
    <col min="14" max="14" width="15.7109375" style="4" bestFit="1" customWidth="1"/>
    <col min="15" max="15" width="10.7109375" style="4" customWidth="1"/>
    <col min="16" max="16" width="15.42578125" style="4" customWidth="1"/>
    <col min="17" max="17" width="14.140625" style="4" customWidth="1"/>
    <col min="18" max="18" width="16.140625" style="4" customWidth="1"/>
    <col min="19" max="19" width="2.140625" style="4" customWidth="1"/>
    <col min="20" max="20" width="13.7109375" style="6" bestFit="1" customWidth="1"/>
    <col min="21" max="21" width="13" style="6" customWidth="1"/>
    <col min="22" max="25" width="15" style="6" customWidth="1"/>
    <col min="26" max="26" width="15.7109375" style="6" bestFit="1" customWidth="1"/>
    <col min="27" max="27" width="12.85546875" style="6" customWidth="1"/>
    <col min="28" max="28" width="15.7109375" style="6" bestFit="1" customWidth="1"/>
    <col min="29" max="29" width="10.5703125" style="6" customWidth="1"/>
    <col min="30" max="30" width="17.85546875" style="6" bestFit="1" customWidth="1"/>
    <col min="31" max="31" width="12.7109375" style="6" customWidth="1"/>
    <col min="32" max="34" width="15" style="6" customWidth="1"/>
    <col min="35" max="35" width="2.28515625" style="6" customWidth="1"/>
    <col min="36" max="39" width="15" style="4" customWidth="1"/>
    <col min="40" max="40" width="15.7109375" style="4" bestFit="1" customWidth="1"/>
    <col min="41" max="50" width="15" style="4" customWidth="1"/>
    <col min="51" max="51" width="2.42578125" style="4" customWidth="1"/>
    <col min="52" max="52" width="17.140625" style="4" customWidth="1"/>
    <col min="53" max="53" width="13.85546875" style="4" customWidth="1"/>
    <col min="54" max="54" width="17.140625" style="4" customWidth="1"/>
    <col min="55" max="55" width="14" style="4" customWidth="1"/>
    <col min="56" max="56" width="17.140625" style="4" customWidth="1"/>
    <col min="57" max="57" width="13.5703125" style="4" customWidth="1"/>
    <col min="58" max="58" width="15.7109375" style="4" customWidth="1"/>
    <col min="59" max="59" width="13.5703125" style="4" customWidth="1"/>
    <col min="60" max="60" width="16.28515625" style="4" customWidth="1"/>
    <col min="61" max="61" width="13.5703125" style="4" customWidth="1"/>
    <col min="62" max="62" width="16.28515625" style="4" customWidth="1"/>
    <col min="63" max="66" width="13.5703125" style="4" customWidth="1"/>
    <col min="67" max="67" width="1.85546875" style="4" customWidth="1"/>
    <col min="68" max="68" width="19.140625" style="4" customWidth="1"/>
    <col min="69" max="69" width="12" style="4" customWidth="1"/>
    <col min="70" max="70" width="17.42578125" style="4" customWidth="1"/>
    <col min="71" max="71" width="10.85546875" style="4" customWidth="1"/>
    <col min="72" max="72" width="19.140625" style="4" customWidth="1"/>
    <col min="73" max="82" width="15.28515625" style="4" customWidth="1"/>
    <col min="83" max="83" width="1.7109375" style="4" customWidth="1"/>
    <col min="84" max="84" width="19.140625" style="4" customWidth="1"/>
    <col min="85" max="85" width="14.7109375" style="4" customWidth="1"/>
    <col min="86" max="86" width="19.140625" style="4" customWidth="1"/>
    <col min="87" max="87" width="14" style="4" customWidth="1"/>
    <col min="88" max="88" width="19.140625" style="4" customWidth="1"/>
    <col min="89" max="89" width="13.5703125" style="4" customWidth="1"/>
    <col min="90" max="90" width="15.42578125" style="4" customWidth="1"/>
    <col min="91" max="91" width="13.5703125" style="4" customWidth="1"/>
    <col min="92" max="92" width="16.140625" style="4" customWidth="1"/>
    <col min="93" max="93" width="13.5703125" style="4" customWidth="1"/>
    <col min="94" max="94" width="17.140625" style="4" customWidth="1"/>
    <col min="95" max="98" width="13.5703125" style="4" customWidth="1"/>
    <col min="99" max="99" width="2.140625" style="4" customWidth="1"/>
    <col min="100" max="103" width="18.5703125" style="4" customWidth="1"/>
    <col min="104" max="104" width="15.140625" style="4" customWidth="1"/>
    <col min="105" max="111" width="18.28515625" style="4" customWidth="1"/>
    <col min="112" max="112" width="4.42578125" style="4" customWidth="1"/>
    <col min="113" max="113" width="64" customWidth="1"/>
    <col min="114" max="115" width="16" style="4" customWidth="1"/>
    <col min="116" max="116" width="17.42578125" style="4" customWidth="1"/>
    <col min="117" max="117" width="7.85546875" customWidth="1"/>
    <col min="118" max="118" width="13.140625" style="4" customWidth="1"/>
    <col min="119" max="119" width="14" style="4" customWidth="1"/>
    <col min="120" max="16384" width="9.140625" style="4"/>
  </cols>
  <sheetData>
    <row r="1" spans="1:119" ht="18.600000000000001" thickBot="1">
      <c r="A1" s="67" t="s">
        <v>0</v>
      </c>
      <c r="B1" s="271"/>
      <c r="C1" s="352" t="s">
        <v>185</v>
      </c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4"/>
    </row>
    <row r="2" spans="1:119" s="66" customFormat="1" ht="21.6" thickBot="1">
      <c r="A2" s="69" t="s">
        <v>2</v>
      </c>
      <c r="B2" s="68"/>
      <c r="C2" s="72"/>
      <c r="D2" s="355" t="s">
        <v>3</v>
      </c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7"/>
      <c r="S2" s="275"/>
      <c r="T2" s="358" t="s">
        <v>4</v>
      </c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7"/>
      <c r="AI2" s="276"/>
      <c r="AJ2" s="358" t="s">
        <v>5</v>
      </c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7"/>
      <c r="AY2" s="276"/>
      <c r="AZ2" s="358" t="s">
        <v>6</v>
      </c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7"/>
      <c r="BO2" s="276"/>
      <c r="BP2" s="358" t="s">
        <v>7</v>
      </c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7"/>
      <c r="CE2" s="276"/>
      <c r="CF2" s="358" t="s">
        <v>8</v>
      </c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9"/>
      <c r="DI2"/>
      <c r="DM2"/>
    </row>
    <row r="3" spans="1:119" s="65" customFormat="1" ht="16.149999999999999" thickBot="1">
      <c r="A3" s="64" t="s">
        <v>9</v>
      </c>
      <c r="B3" s="70"/>
      <c r="C3" s="171"/>
      <c r="D3" s="363" t="s">
        <v>10</v>
      </c>
      <c r="E3" s="364"/>
      <c r="F3" s="364"/>
      <c r="G3" s="364"/>
      <c r="H3" s="364"/>
      <c r="I3" s="365"/>
      <c r="J3" s="366" t="s">
        <v>11</v>
      </c>
      <c r="K3" s="364"/>
      <c r="L3" s="364"/>
      <c r="M3" s="364"/>
      <c r="N3" s="364"/>
      <c r="O3" s="365"/>
      <c r="P3" s="360" t="s">
        <v>186</v>
      </c>
      <c r="Q3" s="361"/>
      <c r="R3" s="362"/>
      <c r="S3" s="277"/>
      <c r="T3" s="366" t="s">
        <v>13</v>
      </c>
      <c r="U3" s="364"/>
      <c r="V3" s="364"/>
      <c r="W3" s="364"/>
      <c r="X3" s="364"/>
      <c r="Y3" s="365"/>
      <c r="Z3" s="366" t="s">
        <v>14</v>
      </c>
      <c r="AA3" s="364"/>
      <c r="AB3" s="364"/>
      <c r="AC3" s="364"/>
      <c r="AD3" s="364"/>
      <c r="AE3" s="365"/>
      <c r="AF3" s="360" t="s">
        <v>187</v>
      </c>
      <c r="AG3" s="361"/>
      <c r="AH3" s="362"/>
      <c r="AI3" s="278"/>
      <c r="AJ3" s="366" t="s">
        <v>16</v>
      </c>
      <c r="AK3" s="364"/>
      <c r="AL3" s="364"/>
      <c r="AM3" s="364"/>
      <c r="AN3" s="364"/>
      <c r="AO3" s="365"/>
      <c r="AP3" s="366" t="s">
        <v>17</v>
      </c>
      <c r="AQ3" s="364"/>
      <c r="AR3" s="364"/>
      <c r="AS3" s="364"/>
      <c r="AT3" s="364"/>
      <c r="AU3" s="365"/>
      <c r="AV3" s="360" t="s">
        <v>188</v>
      </c>
      <c r="AW3" s="361"/>
      <c r="AX3" s="362"/>
      <c r="AY3" s="278"/>
      <c r="AZ3" s="366" t="s">
        <v>19</v>
      </c>
      <c r="BA3" s="364"/>
      <c r="BB3" s="364"/>
      <c r="BC3" s="364"/>
      <c r="BD3" s="364"/>
      <c r="BE3" s="365"/>
      <c r="BF3" s="366" t="s">
        <v>20</v>
      </c>
      <c r="BG3" s="364"/>
      <c r="BH3" s="364"/>
      <c r="BI3" s="364"/>
      <c r="BJ3" s="364"/>
      <c r="BK3" s="365"/>
      <c r="BL3" s="360" t="s">
        <v>189</v>
      </c>
      <c r="BM3" s="361"/>
      <c r="BN3" s="362"/>
      <c r="BO3" s="278"/>
      <c r="BP3" s="366" t="s">
        <v>22</v>
      </c>
      <c r="BQ3" s="364"/>
      <c r="BR3" s="364"/>
      <c r="BS3" s="364"/>
      <c r="BT3" s="364"/>
      <c r="BU3" s="365"/>
      <c r="BV3" s="366" t="s">
        <v>23</v>
      </c>
      <c r="BW3" s="364"/>
      <c r="BX3" s="364"/>
      <c r="BY3" s="364"/>
      <c r="BZ3" s="364"/>
      <c r="CA3" s="365"/>
      <c r="CB3" s="360" t="s">
        <v>190</v>
      </c>
      <c r="CC3" s="361"/>
      <c r="CD3" s="362"/>
      <c r="CE3" s="278"/>
      <c r="CF3" s="366" t="s">
        <v>25</v>
      </c>
      <c r="CG3" s="364"/>
      <c r="CH3" s="364"/>
      <c r="CI3" s="364"/>
      <c r="CJ3" s="364"/>
      <c r="CK3" s="365"/>
      <c r="CL3" s="366" t="s">
        <v>26</v>
      </c>
      <c r="CM3" s="364"/>
      <c r="CN3" s="364"/>
      <c r="CO3" s="364"/>
      <c r="CP3" s="364"/>
      <c r="CQ3" s="365"/>
      <c r="CR3" s="360" t="s">
        <v>191</v>
      </c>
      <c r="CS3" s="361"/>
      <c r="CT3" s="377"/>
      <c r="CU3" s="101"/>
      <c r="CV3" s="367" t="s">
        <v>28</v>
      </c>
      <c r="CW3" s="368"/>
      <c r="CX3" s="368"/>
      <c r="CY3" s="368"/>
      <c r="CZ3" s="368"/>
      <c r="DA3" s="369"/>
      <c r="DB3" s="370" t="s">
        <v>29</v>
      </c>
      <c r="DC3" s="368"/>
      <c r="DD3" s="368"/>
      <c r="DE3" s="368"/>
      <c r="DF3" s="368"/>
      <c r="DG3" s="369"/>
      <c r="DH3" s="234"/>
      <c r="DI3" s="371" t="s">
        <v>30</v>
      </c>
      <c r="DJ3" s="372"/>
      <c r="DK3" s="372"/>
      <c r="DL3" s="373"/>
      <c r="DM3"/>
    </row>
    <row r="4" spans="1:119" s="56" customFormat="1" ht="13.5" customHeight="1" thickBot="1">
      <c r="D4" s="61">
        <v>1044</v>
      </c>
      <c r="E4" s="58"/>
      <c r="F4" s="58"/>
      <c r="G4" s="58"/>
      <c r="H4" s="58"/>
      <c r="I4" s="59"/>
      <c r="J4" s="57">
        <v>1044</v>
      </c>
      <c r="K4" s="58"/>
      <c r="L4" s="58"/>
      <c r="M4" s="58"/>
      <c r="N4" s="58"/>
      <c r="O4" s="59"/>
      <c r="P4" s="57"/>
      <c r="Q4" s="272"/>
      <c r="R4" s="273"/>
      <c r="S4" s="60"/>
      <c r="T4" s="61">
        <v>1045</v>
      </c>
      <c r="U4" s="58"/>
      <c r="V4" s="58"/>
      <c r="W4" s="58"/>
      <c r="X4" s="58"/>
      <c r="Y4" s="59"/>
      <c r="Z4" s="57"/>
      <c r="AA4" s="58"/>
      <c r="AB4" s="58"/>
      <c r="AC4" s="58"/>
      <c r="AD4" s="58"/>
      <c r="AE4" s="274"/>
      <c r="AF4" s="57"/>
      <c r="AG4" s="272"/>
      <c r="AH4" s="273"/>
      <c r="AI4" s="63"/>
      <c r="AJ4" s="61">
        <v>1046</v>
      </c>
      <c r="AK4" s="58"/>
      <c r="AL4" s="58"/>
      <c r="AM4" s="58"/>
      <c r="AN4" s="58"/>
      <c r="AO4" s="59"/>
      <c r="AP4" s="57"/>
      <c r="AQ4" s="58"/>
      <c r="AR4" s="58"/>
      <c r="AS4" s="58"/>
      <c r="AT4" s="58"/>
      <c r="AU4" s="59"/>
      <c r="AV4" s="57"/>
      <c r="AW4" s="272"/>
      <c r="AX4" s="273"/>
      <c r="AY4" s="63"/>
      <c r="AZ4" s="61">
        <v>1047</v>
      </c>
      <c r="BA4" s="58"/>
      <c r="BB4" s="58"/>
      <c r="BC4" s="58"/>
      <c r="BD4" s="58"/>
      <c r="BE4" s="59"/>
      <c r="BF4" s="57"/>
      <c r="BG4" s="58"/>
      <c r="BH4" s="58"/>
      <c r="BI4" s="58"/>
      <c r="BJ4" s="58"/>
      <c r="BK4" s="59"/>
      <c r="BL4" s="57"/>
      <c r="BM4" s="272"/>
      <c r="BN4" s="273"/>
      <c r="BO4" s="63"/>
      <c r="BP4" s="61">
        <v>1048</v>
      </c>
      <c r="BQ4" s="58"/>
      <c r="BR4" s="58"/>
      <c r="BS4" s="58"/>
      <c r="BT4" s="58"/>
      <c r="BU4" s="59"/>
      <c r="BV4" s="57"/>
      <c r="BW4" s="58"/>
      <c r="BX4" s="58"/>
      <c r="BY4" s="58"/>
      <c r="BZ4" s="58"/>
      <c r="CA4" s="59"/>
      <c r="CB4" s="57"/>
      <c r="CC4" s="272"/>
      <c r="CD4" s="273"/>
      <c r="CE4" s="63"/>
      <c r="CF4" s="61">
        <v>1049</v>
      </c>
      <c r="CG4" s="58"/>
      <c r="CH4" s="58"/>
      <c r="CI4" s="58"/>
      <c r="CJ4" s="58"/>
      <c r="CK4" s="59"/>
      <c r="CL4" s="57"/>
      <c r="CM4" s="58"/>
      <c r="CN4" s="58"/>
      <c r="CO4" s="58"/>
      <c r="CP4" s="58"/>
      <c r="CQ4" s="59"/>
      <c r="CR4" s="57"/>
      <c r="CS4" s="272"/>
      <c r="CT4" s="273"/>
      <c r="CU4" s="62"/>
      <c r="CV4" s="223"/>
      <c r="CW4" s="58"/>
      <c r="CX4" s="58"/>
      <c r="CY4" s="58"/>
      <c r="CZ4" s="58"/>
      <c r="DA4" s="59"/>
      <c r="DB4" s="57"/>
      <c r="DC4" s="58"/>
      <c r="DD4" s="58"/>
      <c r="DE4" s="58"/>
      <c r="DF4" s="58"/>
      <c r="DG4" s="59"/>
      <c r="DH4" s="235"/>
      <c r="DI4" s="374"/>
      <c r="DJ4" s="375"/>
      <c r="DK4" s="375"/>
      <c r="DL4" s="376"/>
      <c r="DM4"/>
    </row>
    <row r="5" spans="1:119" s="65" customFormat="1" ht="48" customHeight="1" thickBot="1">
      <c r="A5" s="161"/>
      <c r="B5" s="161"/>
      <c r="C5" s="162"/>
      <c r="D5" s="163" t="s">
        <v>31</v>
      </c>
      <c r="E5" s="164" t="s">
        <v>32</v>
      </c>
      <c r="F5" s="164" t="s">
        <v>33</v>
      </c>
      <c r="G5" s="164" t="s">
        <v>32</v>
      </c>
      <c r="H5" s="164" t="s">
        <v>34</v>
      </c>
      <c r="I5" s="165" t="s">
        <v>35</v>
      </c>
      <c r="J5" s="166" t="s">
        <v>31</v>
      </c>
      <c r="K5" s="164" t="s">
        <v>32</v>
      </c>
      <c r="L5" s="164" t="s">
        <v>33</v>
      </c>
      <c r="M5" s="164" t="s">
        <v>32</v>
      </c>
      <c r="N5" s="164" t="s">
        <v>34</v>
      </c>
      <c r="O5" s="162" t="s">
        <v>35</v>
      </c>
      <c r="P5" s="172" t="s">
        <v>31</v>
      </c>
      <c r="Q5" s="172" t="s">
        <v>33</v>
      </c>
      <c r="R5" s="173" t="s">
        <v>36</v>
      </c>
      <c r="S5" s="80"/>
      <c r="T5" s="163" t="s">
        <v>37</v>
      </c>
      <c r="U5" s="164" t="s">
        <v>32</v>
      </c>
      <c r="V5" s="164" t="s">
        <v>38</v>
      </c>
      <c r="W5" s="164" t="s">
        <v>32</v>
      </c>
      <c r="X5" s="164" t="s">
        <v>39</v>
      </c>
      <c r="Y5" s="165" t="s">
        <v>35</v>
      </c>
      <c r="Z5" s="166" t="s">
        <v>37</v>
      </c>
      <c r="AA5" s="164" t="s">
        <v>32</v>
      </c>
      <c r="AB5" s="164" t="s">
        <v>38</v>
      </c>
      <c r="AC5" s="164" t="s">
        <v>32</v>
      </c>
      <c r="AD5" s="164" t="s">
        <v>39</v>
      </c>
      <c r="AE5" s="167" t="s">
        <v>35</v>
      </c>
      <c r="AF5" s="172" t="s">
        <v>37</v>
      </c>
      <c r="AG5" s="172" t="s">
        <v>38</v>
      </c>
      <c r="AH5" s="173" t="s">
        <v>40</v>
      </c>
      <c r="AI5" s="82"/>
      <c r="AJ5" s="163" t="s">
        <v>41</v>
      </c>
      <c r="AK5" s="164" t="s">
        <v>32</v>
      </c>
      <c r="AL5" s="164" t="s">
        <v>42</v>
      </c>
      <c r="AM5" s="164" t="s">
        <v>32</v>
      </c>
      <c r="AN5" s="164" t="s">
        <v>43</v>
      </c>
      <c r="AO5" s="165" t="s">
        <v>35</v>
      </c>
      <c r="AP5" s="166" t="s">
        <v>41</v>
      </c>
      <c r="AQ5" s="164" t="s">
        <v>32</v>
      </c>
      <c r="AR5" s="164" t="s">
        <v>42</v>
      </c>
      <c r="AS5" s="164" t="s">
        <v>32</v>
      </c>
      <c r="AT5" s="164" t="s">
        <v>43</v>
      </c>
      <c r="AU5" s="162" t="s">
        <v>35</v>
      </c>
      <c r="AV5" s="172" t="s">
        <v>41</v>
      </c>
      <c r="AW5" s="172" t="s">
        <v>42</v>
      </c>
      <c r="AX5" s="173" t="s">
        <v>44</v>
      </c>
      <c r="AY5" s="82"/>
      <c r="AZ5" s="163" t="s">
        <v>45</v>
      </c>
      <c r="BA5" s="164" t="s">
        <v>32</v>
      </c>
      <c r="BB5" s="164" t="s">
        <v>46</v>
      </c>
      <c r="BC5" s="164" t="s">
        <v>32</v>
      </c>
      <c r="BD5" s="164" t="s">
        <v>47</v>
      </c>
      <c r="BE5" s="165" t="s">
        <v>35</v>
      </c>
      <c r="BF5" s="166" t="s">
        <v>45</v>
      </c>
      <c r="BG5" s="164" t="s">
        <v>32</v>
      </c>
      <c r="BH5" s="164" t="s">
        <v>46</v>
      </c>
      <c r="BI5" s="164" t="s">
        <v>32</v>
      </c>
      <c r="BJ5" s="164" t="s">
        <v>47</v>
      </c>
      <c r="BK5" s="162" t="s">
        <v>35</v>
      </c>
      <c r="BL5" s="172" t="s">
        <v>45</v>
      </c>
      <c r="BM5" s="172" t="s">
        <v>46</v>
      </c>
      <c r="BN5" s="173" t="s">
        <v>48</v>
      </c>
      <c r="BO5" s="82"/>
      <c r="BP5" s="163" t="s">
        <v>49</v>
      </c>
      <c r="BQ5" s="164" t="s">
        <v>32</v>
      </c>
      <c r="BR5" s="164" t="s">
        <v>50</v>
      </c>
      <c r="BS5" s="164" t="s">
        <v>32</v>
      </c>
      <c r="BT5" s="164" t="s">
        <v>51</v>
      </c>
      <c r="BU5" s="165" t="s">
        <v>35</v>
      </c>
      <c r="BV5" s="166" t="s">
        <v>49</v>
      </c>
      <c r="BW5" s="164" t="s">
        <v>32</v>
      </c>
      <c r="BX5" s="164" t="s">
        <v>50</v>
      </c>
      <c r="BY5" s="164" t="s">
        <v>32</v>
      </c>
      <c r="BZ5" s="164" t="s">
        <v>51</v>
      </c>
      <c r="CA5" s="162" t="s">
        <v>35</v>
      </c>
      <c r="CB5" s="172" t="s">
        <v>52</v>
      </c>
      <c r="CC5" s="172" t="s">
        <v>53</v>
      </c>
      <c r="CD5" s="173" t="s">
        <v>54</v>
      </c>
      <c r="CE5" s="82"/>
      <c r="CF5" s="163" t="s">
        <v>55</v>
      </c>
      <c r="CG5" s="164" t="s">
        <v>32</v>
      </c>
      <c r="CH5" s="164" t="s">
        <v>56</v>
      </c>
      <c r="CI5" s="164" t="s">
        <v>32</v>
      </c>
      <c r="CJ5" s="164" t="s">
        <v>57</v>
      </c>
      <c r="CK5" s="165" t="s">
        <v>35</v>
      </c>
      <c r="CL5" s="166" t="s">
        <v>55</v>
      </c>
      <c r="CM5" s="164" t="s">
        <v>32</v>
      </c>
      <c r="CN5" s="164" t="s">
        <v>56</v>
      </c>
      <c r="CO5" s="164" t="s">
        <v>32</v>
      </c>
      <c r="CP5" s="164" t="s">
        <v>57</v>
      </c>
      <c r="CQ5" s="162" t="s">
        <v>35</v>
      </c>
      <c r="CR5" s="172" t="s">
        <v>55</v>
      </c>
      <c r="CS5" s="172" t="s">
        <v>56</v>
      </c>
      <c r="CT5" s="173" t="s">
        <v>58</v>
      </c>
      <c r="CU5" s="82"/>
      <c r="CV5" s="168" t="s">
        <v>59</v>
      </c>
      <c r="CW5" s="169" t="s">
        <v>60</v>
      </c>
      <c r="CX5" s="169" t="s">
        <v>61</v>
      </c>
      <c r="CY5" s="169" t="s">
        <v>62</v>
      </c>
      <c r="CZ5" s="169" t="s">
        <v>63</v>
      </c>
      <c r="DA5" s="170" t="s">
        <v>64</v>
      </c>
      <c r="DB5" s="168" t="s">
        <v>65</v>
      </c>
      <c r="DC5" s="169" t="s">
        <v>32</v>
      </c>
      <c r="DD5" s="169" t="s">
        <v>66</v>
      </c>
      <c r="DE5" s="169" t="s">
        <v>32</v>
      </c>
      <c r="DF5" s="169" t="s">
        <v>67</v>
      </c>
      <c r="DG5" s="170" t="s">
        <v>68</v>
      </c>
      <c r="DH5" s="236"/>
      <c r="DI5" s="257"/>
      <c r="DJ5" s="258" t="s">
        <v>63</v>
      </c>
      <c r="DK5" s="259" t="s">
        <v>67</v>
      </c>
      <c r="DL5" s="260" t="s">
        <v>69</v>
      </c>
      <c r="DM5"/>
    </row>
    <row r="6" spans="1:119" s="65" customFormat="1" ht="11.25" customHeight="1">
      <c r="A6" s="73" t="s">
        <v>70</v>
      </c>
      <c r="B6" s="74"/>
      <c r="C6" s="75"/>
      <c r="D6" s="76"/>
      <c r="E6" s="77"/>
      <c r="F6" s="77"/>
      <c r="G6" s="77"/>
      <c r="H6" s="77"/>
      <c r="I6" s="78"/>
      <c r="J6" s="79"/>
      <c r="K6" s="77"/>
      <c r="L6" s="77"/>
      <c r="M6" s="77"/>
      <c r="N6" s="77"/>
      <c r="O6" s="78"/>
      <c r="P6" s="175"/>
      <c r="Q6" s="176"/>
      <c r="R6" s="177"/>
      <c r="S6" s="80"/>
      <c r="T6" s="76"/>
      <c r="U6" s="77"/>
      <c r="V6" s="77"/>
      <c r="W6" s="77"/>
      <c r="X6" s="77"/>
      <c r="Y6" s="78"/>
      <c r="Z6" s="79"/>
      <c r="AA6" s="77"/>
      <c r="AB6" s="77"/>
      <c r="AC6" s="77"/>
      <c r="AD6" s="77"/>
      <c r="AE6" s="81"/>
      <c r="AF6" s="175"/>
      <c r="AG6" s="176"/>
      <c r="AH6" s="177"/>
      <c r="AI6" s="82"/>
      <c r="AJ6" s="76"/>
      <c r="AK6" s="77"/>
      <c r="AL6" s="77"/>
      <c r="AM6" s="77"/>
      <c r="AN6" s="77"/>
      <c r="AO6" s="78"/>
      <c r="AP6" s="79"/>
      <c r="AQ6" s="77"/>
      <c r="AR6" s="77"/>
      <c r="AS6" s="77"/>
      <c r="AT6" s="77"/>
      <c r="AU6" s="78"/>
      <c r="AV6" s="175"/>
      <c r="AW6" s="176"/>
      <c r="AX6" s="177"/>
      <c r="AY6" s="82"/>
      <c r="AZ6" s="76"/>
      <c r="BA6" s="77"/>
      <c r="BB6" s="77"/>
      <c r="BC6" s="77"/>
      <c r="BD6" s="77"/>
      <c r="BE6" s="78"/>
      <c r="BF6" s="79"/>
      <c r="BG6" s="77"/>
      <c r="BH6" s="77"/>
      <c r="BI6" s="77"/>
      <c r="BJ6" s="77"/>
      <c r="BK6" s="78"/>
      <c r="BL6" s="175"/>
      <c r="BM6" s="176"/>
      <c r="BN6" s="177"/>
      <c r="BO6" s="82"/>
      <c r="BP6" s="76"/>
      <c r="BQ6" s="77"/>
      <c r="BR6" s="77"/>
      <c r="BS6" s="77"/>
      <c r="BT6" s="77"/>
      <c r="BU6" s="78"/>
      <c r="BV6" s="79"/>
      <c r="BW6" s="77"/>
      <c r="BX6" s="77"/>
      <c r="BY6" s="77"/>
      <c r="BZ6" s="77"/>
      <c r="CA6" s="78"/>
      <c r="CB6" s="175"/>
      <c r="CC6" s="176"/>
      <c r="CD6" s="177"/>
      <c r="CE6" s="82"/>
      <c r="CF6" s="76"/>
      <c r="CG6" s="77"/>
      <c r="CH6" s="77"/>
      <c r="CI6" s="77"/>
      <c r="CJ6" s="77"/>
      <c r="CK6" s="78"/>
      <c r="CL6" s="79"/>
      <c r="CM6" s="77"/>
      <c r="CN6" s="77"/>
      <c r="CO6" s="77"/>
      <c r="CP6" s="77"/>
      <c r="CQ6" s="78"/>
      <c r="CR6" s="175"/>
      <c r="CS6" s="176"/>
      <c r="CT6" s="177"/>
      <c r="CU6" s="82"/>
      <c r="CV6" s="174"/>
      <c r="CW6" s="77"/>
      <c r="CX6" s="77"/>
      <c r="CY6" s="77"/>
      <c r="CZ6" s="77"/>
      <c r="DA6" s="78"/>
      <c r="DB6" s="79"/>
      <c r="DC6" s="77"/>
      <c r="DD6" s="77"/>
      <c r="DE6" s="77"/>
      <c r="DF6" s="77"/>
      <c r="DG6" s="78"/>
      <c r="DH6" s="224"/>
      <c r="DI6" s="238" t="s">
        <v>70</v>
      </c>
      <c r="DJ6" s="79"/>
      <c r="DK6" s="77"/>
      <c r="DL6" s="78"/>
      <c r="DM6"/>
    </row>
    <row r="7" spans="1:119" s="65" customFormat="1" ht="13.15" customHeight="1">
      <c r="A7" s="74">
        <v>1</v>
      </c>
      <c r="B7" s="74" t="s">
        <v>71</v>
      </c>
      <c r="C7" s="83"/>
      <c r="D7" s="84"/>
      <c r="E7" s="85"/>
      <c r="F7" s="85"/>
      <c r="G7" s="85"/>
      <c r="H7" s="85"/>
      <c r="I7" s="86"/>
      <c r="J7" s="87"/>
      <c r="K7" s="85"/>
      <c r="L7" s="85"/>
      <c r="M7" s="85"/>
      <c r="N7" s="85"/>
      <c r="O7" s="86"/>
      <c r="P7" s="178"/>
      <c r="Q7" s="179"/>
      <c r="R7" s="180"/>
      <c r="S7" s="80"/>
      <c r="T7" s="84"/>
      <c r="U7" s="85"/>
      <c r="V7" s="85"/>
      <c r="W7" s="85"/>
      <c r="X7" s="85"/>
      <c r="Y7" s="86"/>
      <c r="Z7" s="87"/>
      <c r="AA7" s="85"/>
      <c r="AB7" s="85"/>
      <c r="AC7" s="85"/>
      <c r="AD7" s="85"/>
      <c r="AE7" s="86"/>
      <c r="AF7" s="178"/>
      <c r="AG7" s="179"/>
      <c r="AH7" s="180"/>
      <c r="AI7" s="82"/>
      <c r="AJ7" s="84"/>
      <c r="AK7" s="85"/>
      <c r="AL7" s="85"/>
      <c r="AM7" s="85"/>
      <c r="AN7" s="85"/>
      <c r="AO7" s="86"/>
      <c r="AP7" s="87"/>
      <c r="AQ7" s="85"/>
      <c r="AR7" s="85"/>
      <c r="AS7" s="85"/>
      <c r="AT7" s="85"/>
      <c r="AU7" s="86"/>
      <c r="AV7" s="178"/>
      <c r="AW7" s="179"/>
      <c r="AX7" s="180"/>
      <c r="AY7" s="82"/>
      <c r="AZ7" s="84"/>
      <c r="BA7" s="85"/>
      <c r="BB7" s="85"/>
      <c r="BC7" s="85"/>
      <c r="BD7" s="85"/>
      <c r="BE7" s="86"/>
      <c r="BF7" s="87"/>
      <c r="BG7" s="85"/>
      <c r="BH7" s="85"/>
      <c r="BI7" s="85"/>
      <c r="BJ7" s="85"/>
      <c r="BK7" s="86"/>
      <c r="BL7" s="178"/>
      <c r="BM7" s="179"/>
      <c r="BN7" s="180"/>
      <c r="BO7" s="82"/>
      <c r="BP7" s="84"/>
      <c r="BQ7" s="85"/>
      <c r="BR7" s="85"/>
      <c r="BS7" s="85"/>
      <c r="BT7" s="85"/>
      <c r="BU7" s="86"/>
      <c r="BV7" s="87"/>
      <c r="BW7" s="85"/>
      <c r="BX7" s="85"/>
      <c r="BY7" s="85"/>
      <c r="BZ7" s="85"/>
      <c r="CA7" s="86"/>
      <c r="CB7" s="178"/>
      <c r="CC7" s="179"/>
      <c r="CD7" s="180"/>
      <c r="CE7" s="82"/>
      <c r="CF7" s="84"/>
      <c r="CG7" s="85"/>
      <c r="CH7" s="85"/>
      <c r="CI7" s="85"/>
      <c r="CJ7" s="85"/>
      <c r="CK7" s="86"/>
      <c r="CL7" s="87"/>
      <c r="CM7" s="85"/>
      <c r="CN7" s="85"/>
      <c r="CO7" s="85"/>
      <c r="CP7" s="85"/>
      <c r="CQ7" s="86"/>
      <c r="CR7" s="178"/>
      <c r="CS7" s="179"/>
      <c r="CT7" s="180"/>
      <c r="CU7" s="82"/>
      <c r="CV7" s="87"/>
      <c r="CW7" s="85"/>
      <c r="CX7" s="85"/>
      <c r="CY7" s="85"/>
      <c r="CZ7" s="85"/>
      <c r="DA7" s="86"/>
      <c r="DB7" s="87"/>
      <c r="DC7" s="85"/>
      <c r="DD7" s="85"/>
      <c r="DE7" s="85"/>
      <c r="DF7" s="85"/>
      <c r="DG7" s="86"/>
      <c r="DH7" s="237"/>
      <c r="DI7" s="239" t="s">
        <v>71</v>
      </c>
      <c r="DJ7" s="87"/>
      <c r="DK7" s="85"/>
      <c r="DL7" s="86"/>
      <c r="DM7"/>
    </row>
    <row r="8" spans="1:119" s="65" customFormat="1" ht="13.15" customHeight="1">
      <c r="A8" s="74"/>
      <c r="B8" s="74" t="s">
        <v>72</v>
      </c>
      <c r="C8" s="83"/>
      <c r="D8" s="84">
        <v>179505190.77000001</v>
      </c>
      <c r="E8" s="85"/>
      <c r="F8" s="85">
        <v>22147989.679999996</v>
      </c>
      <c r="G8" s="85"/>
      <c r="H8" s="85">
        <v>201653180.45000002</v>
      </c>
      <c r="I8" s="86"/>
      <c r="J8" s="87">
        <v>99107817.599999979</v>
      </c>
      <c r="K8" s="85"/>
      <c r="L8" s="85">
        <v>105310896.19</v>
      </c>
      <c r="M8" s="85"/>
      <c r="N8" s="85">
        <v>204418713.78999996</v>
      </c>
      <c r="O8" s="86"/>
      <c r="P8" s="178">
        <v>278613008.37</v>
      </c>
      <c r="Q8" s="179">
        <v>127458885.86999999</v>
      </c>
      <c r="R8" s="180">
        <v>406071894.24000001</v>
      </c>
      <c r="S8" s="80"/>
      <c r="T8" s="84">
        <v>361982815.3599999</v>
      </c>
      <c r="U8" s="85"/>
      <c r="V8" s="85">
        <v>44942334.709999993</v>
      </c>
      <c r="W8" s="85"/>
      <c r="X8" s="85">
        <v>406925150.06999987</v>
      </c>
      <c r="Y8" s="86"/>
      <c r="Z8" s="87">
        <v>230890081.50000003</v>
      </c>
      <c r="AA8" s="85"/>
      <c r="AB8" s="85">
        <v>126398102.70999996</v>
      </c>
      <c r="AC8" s="85"/>
      <c r="AD8" s="85">
        <v>357288184.20999998</v>
      </c>
      <c r="AE8" s="86"/>
      <c r="AF8" s="178">
        <v>592872896.8599999</v>
      </c>
      <c r="AG8" s="179">
        <v>171340437.41999996</v>
      </c>
      <c r="AH8" s="180">
        <v>764213334.27999985</v>
      </c>
      <c r="AI8" s="82"/>
      <c r="AJ8" s="84">
        <v>109866657.34999998</v>
      </c>
      <c r="AK8" s="85"/>
      <c r="AL8" s="85">
        <v>18150788.779999997</v>
      </c>
      <c r="AM8" s="85"/>
      <c r="AN8" s="85">
        <v>128017446.12999998</v>
      </c>
      <c r="AO8" s="86"/>
      <c r="AP8" s="87">
        <v>34920171.990000002</v>
      </c>
      <c r="AQ8" s="85"/>
      <c r="AR8" s="85">
        <v>58360815.959999993</v>
      </c>
      <c r="AS8" s="85"/>
      <c r="AT8" s="85">
        <v>93280987.949999988</v>
      </c>
      <c r="AU8" s="86"/>
      <c r="AV8" s="178">
        <v>144786829.33999997</v>
      </c>
      <c r="AW8" s="179">
        <v>76511604.739999995</v>
      </c>
      <c r="AX8" s="180">
        <v>221298434.07999998</v>
      </c>
      <c r="AY8" s="82"/>
      <c r="AZ8" s="84">
        <v>214460717.44969684</v>
      </c>
      <c r="BA8" s="85"/>
      <c r="BB8" s="85">
        <v>28141150.090303123</v>
      </c>
      <c r="BC8" s="85"/>
      <c r="BD8" s="85">
        <v>242601867.53999996</v>
      </c>
      <c r="BE8" s="86"/>
      <c r="BF8" s="87">
        <v>154261107.73325095</v>
      </c>
      <c r="BG8" s="85"/>
      <c r="BH8" s="85">
        <v>103462719.40674904</v>
      </c>
      <c r="BI8" s="85"/>
      <c r="BJ8" s="85">
        <v>257723827.13999999</v>
      </c>
      <c r="BK8" s="86"/>
      <c r="BL8" s="178">
        <v>368721825.18294775</v>
      </c>
      <c r="BM8" s="179">
        <v>131603869.49705216</v>
      </c>
      <c r="BN8" s="180">
        <v>500325694.67999995</v>
      </c>
      <c r="BO8" s="82"/>
      <c r="BP8" s="84">
        <v>135972620.65000001</v>
      </c>
      <c r="BQ8" s="85"/>
      <c r="BR8" s="85">
        <v>16743438.25999999</v>
      </c>
      <c r="BS8" s="85"/>
      <c r="BT8" s="85">
        <v>152716058.91</v>
      </c>
      <c r="BU8" s="86"/>
      <c r="BV8" s="87">
        <v>60736001.879999995</v>
      </c>
      <c r="BW8" s="85"/>
      <c r="BX8" s="85">
        <v>57976841.899999991</v>
      </c>
      <c r="BY8" s="85"/>
      <c r="BZ8" s="85">
        <v>118712843.77999999</v>
      </c>
      <c r="CA8" s="86"/>
      <c r="CB8" s="178">
        <v>196708622.53</v>
      </c>
      <c r="CC8" s="179">
        <v>74720280.159999982</v>
      </c>
      <c r="CD8" s="180">
        <v>271428902.69</v>
      </c>
      <c r="CE8" s="82"/>
      <c r="CF8" s="84">
        <v>232350398</v>
      </c>
      <c r="CG8" s="85"/>
      <c r="CH8" s="85">
        <v>25816711</v>
      </c>
      <c r="CI8" s="85"/>
      <c r="CJ8" s="85">
        <v>258167109</v>
      </c>
      <c r="CK8" s="86"/>
      <c r="CL8" s="87">
        <v>143202728</v>
      </c>
      <c r="CM8" s="85"/>
      <c r="CN8" s="85">
        <v>80059347</v>
      </c>
      <c r="CO8" s="85"/>
      <c r="CP8" s="85">
        <v>223262075</v>
      </c>
      <c r="CQ8" s="86"/>
      <c r="CR8" s="178">
        <v>375553126</v>
      </c>
      <c r="CS8" s="179">
        <v>105876058</v>
      </c>
      <c r="CT8" s="180">
        <v>481429184</v>
      </c>
      <c r="CU8" s="82"/>
      <c r="CV8" s="87">
        <v>1234138399.5796967</v>
      </c>
      <c r="CW8" s="85"/>
      <c r="CX8" s="85">
        <v>155942412.5203031</v>
      </c>
      <c r="CY8" s="88"/>
      <c r="CZ8" s="85">
        <v>1390080812.0999997</v>
      </c>
      <c r="DA8" s="89"/>
      <c r="DB8" s="87">
        <v>723117908.703251</v>
      </c>
      <c r="DC8" s="88"/>
      <c r="DD8" s="85">
        <v>531568723.166749</v>
      </c>
      <c r="DE8" s="88"/>
      <c r="DF8" s="85">
        <v>1254686631.8699999</v>
      </c>
      <c r="DG8" s="89"/>
      <c r="DH8" s="228"/>
      <c r="DI8" s="239" t="s">
        <v>72</v>
      </c>
      <c r="DJ8" s="87">
        <v>1390080812.0999997</v>
      </c>
      <c r="DK8" s="85">
        <v>1254686631.8699999</v>
      </c>
      <c r="DL8" s="86">
        <v>2644767443.9699993</v>
      </c>
      <c r="DM8"/>
    </row>
    <row r="9" spans="1:119" s="65" customFormat="1" ht="13.15" customHeight="1">
      <c r="A9" s="74"/>
      <c r="B9" s="74" t="s">
        <v>73</v>
      </c>
      <c r="C9" s="83"/>
      <c r="D9" s="84">
        <v>0</v>
      </c>
      <c r="E9" s="85"/>
      <c r="F9" s="85"/>
      <c r="G9" s="85"/>
      <c r="H9" s="85">
        <v>0</v>
      </c>
      <c r="I9" s="86"/>
      <c r="J9" s="87"/>
      <c r="K9" s="85"/>
      <c r="L9" s="85"/>
      <c r="M9" s="85"/>
      <c r="N9" s="85"/>
      <c r="O9" s="86"/>
      <c r="P9" s="181"/>
      <c r="Q9" s="182"/>
      <c r="R9" s="183"/>
      <c r="S9" s="80"/>
      <c r="T9" s="84"/>
      <c r="U9" s="85"/>
      <c r="V9" s="85"/>
      <c r="W9" s="85"/>
      <c r="X9" s="85"/>
      <c r="Y9" s="86"/>
      <c r="Z9" s="87"/>
      <c r="AA9" s="85"/>
      <c r="AB9" s="85"/>
      <c r="AC9" s="85"/>
      <c r="AD9" s="85"/>
      <c r="AE9" s="86"/>
      <c r="AF9" s="181"/>
      <c r="AG9" s="182"/>
      <c r="AH9" s="183"/>
      <c r="AI9" s="82"/>
      <c r="AJ9" s="84"/>
      <c r="AK9" s="85"/>
      <c r="AL9" s="85"/>
      <c r="AM9" s="85"/>
      <c r="AN9" s="85"/>
      <c r="AO9" s="86"/>
      <c r="AP9" s="87"/>
      <c r="AQ9" s="85"/>
      <c r="AR9" s="85"/>
      <c r="AS9" s="85"/>
      <c r="AT9" s="85">
        <v>0</v>
      </c>
      <c r="AU9" s="86"/>
      <c r="AV9" s="181"/>
      <c r="AW9" s="182"/>
      <c r="AX9" s="183"/>
      <c r="AY9" s="82"/>
      <c r="AZ9" s="84"/>
      <c r="BA9" s="85"/>
      <c r="BB9" s="85"/>
      <c r="BC9" s="85"/>
      <c r="BD9" s="85"/>
      <c r="BE9" s="86"/>
      <c r="BF9" s="87"/>
      <c r="BG9" s="85"/>
      <c r="BH9" s="85"/>
      <c r="BI9" s="85"/>
      <c r="BJ9" s="85"/>
      <c r="BK9" s="86"/>
      <c r="BL9" s="181"/>
      <c r="BM9" s="182"/>
      <c r="BN9" s="183"/>
      <c r="BO9" s="82"/>
      <c r="BP9" s="84"/>
      <c r="BQ9" s="85"/>
      <c r="BR9" s="85"/>
      <c r="BS9" s="85"/>
      <c r="BT9" s="85"/>
      <c r="BU9" s="86"/>
      <c r="BV9" s="87"/>
      <c r="BW9" s="85"/>
      <c r="BX9" s="85"/>
      <c r="BY9" s="85"/>
      <c r="BZ9" s="85">
        <v>0</v>
      </c>
      <c r="CA9" s="86"/>
      <c r="CB9" s="181"/>
      <c r="CC9" s="182"/>
      <c r="CD9" s="183"/>
      <c r="CE9" s="82"/>
      <c r="CF9" s="84"/>
      <c r="CG9" s="85"/>
      <c r="CH9" s="85"/>
      <c r="CI9" s="85"/>
      <c r="CJ9" s="85"/>
      <c r="CK9" s="86"/>
      <c r="CL9" s="87"/>
      <c r="CM9" s="85"/>
      <c r="CN9" s="85"/>
      <c r="CO9" s="85"/>
      <c r="CP9" s="85"/>
      <c r="CQ9" s="86"/>
      <c r="CR9" s="181"/>
      <c r="CS9" s="182"/>
      <c r="CT9" s="183"/>
      <c r="CU9" s="82"/>
      <c r="CV9" s="87">
        <v>0</v>
      </c>
      <c r="CW9" s="85"/>
      <c r="CX9" s="85">
        <v>0</v>
      </c>
      <c r="CY9" s="88"/>
      <c r="CZ9" s="85">
        <v>0</v>
      </c>
      <c r="DA9" s="89"/>
      <c r="DB9" s="87"/>
      <c r="DC9" s="88"/>
      <c r="DD9" s="85">
        <v>0</v>
      </c>
      <c r="DE9" s="88"/>
      <c r="DF9" s="85">
        <v>0</v>
      </c>
      <c r="DG9" s="89"/>
      <c r="DH9" s="228"/>
      <c r="DI9" s="239" t="s">
        <v>73</v>
      </c>
      <c r="DJ9" s="87">
        <v>0</v>
      </c>
      <c r="DK9" s="85">
        <v>0</v>
      </c>
      <c r="DL9" s="86">
        <v>0</v>
      </c>
      <c r="DM9"/>
    </row>
    <row r="10" spans="1:119" s="65" customFormat="1" ht="13.15" customHeight="1">
      <c r="A10" s="74"/>
      <c r="B10" s="90" t="s">
        <v>74</v>
      </c>
      <c r="C10" s="91"/>
      <c r="D10" s="92">
        <v>179505190.77000001</v>
      </c>
      <c r="E10" s="93"/>
      <c r="F10" s="93">
        <v>22147989.679999996</v>
      </c>
      <c r="G10" s="93"/>
      <c r="H10" s="93">
        <v>201653180.45000002</v>
      </c>
      <c r="I10" s="94"/>
      <c r="J10" s="95">
        <v>99107817.599999979</v>
      </c>
      <c r="K10" s="93"/>
      <c r="L10" s="93">
        <v>105310896.19</v>
      </c>
      <c r="M10" s="93"/>
      <c r="N10" s="93">
        <v>204418713.78999996</v>
      </c>
      <c r="O10" s="94"/>
      <c r="P10" s="184">
        <v>278613008.37</v>
      </c>
      <c r="Q10" s="185">
        <v>127458885.86999999</v>
      </c>
      <c r="R10" s="186">
        <v>406071894.24000001</v>
      </c>
      <c r="S10" s="80"/>
      <c r="T10" s="92">
        <v>361982815.3599999</v>
      </c>
      <c r="U10" s="93"/>
      <c r="V10" s="93">
        <v>44942334.709999993</v>
      </c>
      <c r="W10" s="93"/>
      <c r="X10" s="93">
        <v>406925150.06999987</v>
      </c>
      <c r="Y10" s="94"/>
      <c r="Z10" s="95">
        <v>230890081.50000003</v>
      </c>
      <c r="AA10" s="93"/>
      <c r="AB10" s="93">
        <v>126398102.70999996</v>
      </c>
      <c r="AC10" s="93"/>
      <c r="AD10" s="93">
        <v>357288184.20999998</v>
      </c>
      <c r="AE10" s="94"/>
      <c r="AF10" s="184">
        <v>592872896.8599999</v>
      </c>
      <c r="AG10" s="185">
        <v>171340437.41999996</v>
      </c>
      <c r="AH10" s="186">
        <v>764213334.27999985</v>
      </c>
      <c r="AI10" s="82"/>
      <c r="AJ10" s="92">
        <v>109866657.34999998</v>
      </c>
      <c r="AK10" s="93"/>
      <c r="AL10" s="93">
        <v>18150788.779999997</v>
      </c>
      <c r="AM10" s="93"/>
      <c r="AN10" s="93">
        <v>128017446.12999998</v>
      </c>
      <c r="AO10" s="94"/>
      <c r="AP10" s="95">
        <v>34920171.990000002</v>
      </c>
      <c r="AQ10" s="93"/>
      <c r="AR10" s="93">
        <v>58360815.959999993</v>
      </c>
      <c r="AS10" s="93"/>
      <c r="AT10" s="93">
        <v>93280987.949999988</v>
      </c>
      <c r="AU10" s="94"/>
      <c r="AV10" s="184">
        <v>144786829.33999997</v>
      </c>
      <c r="AW10" s="185">
        <v>76511604.739999995</v>
      </c>
      <c r="AX10" s="186">
        <v>221298434.07999998</v>
      </c>
      <c r="AY10" s="82"/>
      <c r="AZ10" s="92">
        <v>214460717.44969684</v>
      </c>
      <c r="BA10" s="93"/>
      <c r="BB10" s="93">
        <v>28141150.090303123</v>
      </c>
      <c r="BC10" s="93"/>
      <c r="BD10" s="93">
        <v>242601867.53999996</v>
      </c>
      <c r="BE10" s="94"/>
      <c r="BF10" s="95">
        <v>154261107.73325095</v>
      </c>
      <c r="BG10" s="93"/>
      <c r="BH10" s="93">
        <v>103462719.40674904</v>
      </c>
      <c r="BI10" s="93"/>
      <c r="BJ10" s="93">
        <v>257723827.13999999</v>
      </c>
      <c r="BK10" s="94"/>
      <c r="BL10" s="184">
        <v>368721825.18294775</v>
      </c>
      <c r="BM10" s="185">
        <v>131603869.49705216</v>
      </c>
      <c r="BN10" s="186">
        <v>500325694.67999995</v>
      </c>
      <c r="BO10" s="82"/>
      <c r="BP10" s="92">
        <v>135972620.65000001</v>
      </c>
      <c r="BQ10" s="93"/>
      <c r="BR10" s="93">
        <v>16743438.25999999</v>
      </c>
      <c r="BS10" s="93"/>
      <c r="BT10" s="93">
        <v>152716058.91</v>
      </c>
      <c r="BU10" s="94"/>
      <c r="BV10" s="95">
        <v>60736001.879999995</v>
      </c>
      <c r="BW10" s="93"/>
      <c r="BX10" s="93">
        <v>57976841.899999991</v>
      </c>
      <c r="BY10" s="93"/>
      <c r="BZ10" s="93">
        <v>118712843.77999999</v>
      </c>
      <c r="CA10" s="94"/>
      <c r="CB10" s="184">
        <v>196708622.53</v>
      </c>
      <c r="CC10" s="185">
        <v>74720280.159999982</v>
      </c>
      <c r="CD10" s="186">
        <v>271428902.69</v>
      </c>
      <c r="CE10" s="82"/>
      <c r="CF10" s="92">
        <v>232350398</v>
      </c>
      <c r="CG10" s="93"/>
      <c r="CH10" s="93">
        <v>25816711</v>
      </c>
      <c r="CI10" s="93"/>
      <c r="CJ10" s="93">
        <v>258167109</v>
      </c>
      <c r="CK10" s="94"/>
      <c r="CL10" s="95">
        <v>143202728</v>
      </c>
      <c r="CM10" s="93"/>
      <c r="CN10" s="93">
        <v>80059347</v>
      </c>
      <c r="CO10" s="93"/>
      <c r="CP10" s="93">
        <v>223262075</v>
      </c>
      <c r="CQ10" s="94"/>
      <c r="CR10" s="184">
        <v>375553126</v>
      </c>
      <c r="CS10" s="185">
        <v>105876058</v>
      </c>
      <c r="CT10" s="186">
        <v>481429184</v>
      </c>
      <c r="CU10" s="82"/>
      <c r="CV10" s="87">
        <v>1234138399.5796967</v>
      </c>
      <c r="CW10" s="85"/>
      <c r="CX10" s="85">
        <v>155942412.5203031</v>
      </c>
      <c r="CY10" s="96"/>
      <c r="CZ10" s="85">
        <v>1390080812.0999997</v>
      </c>
      <c r="DA10" s="97"/>
      <c r="DB10" s="95">
        <v>723117908.703251</v>
      </c>
      <c r="DC10" s="96"/>
      <c r="DD10" s="93">
        <v>531568723.166749</v>
      </c>
      <c r="DE10" s="96"/>
      <c r="DF10" s="93">
        <v>1254686631.8699999</v>
      </c>
      <c r="DG10" s="97"/>
      <c r="DH10" s="227"/>
      <c r="DI10" s="240" t="s">
        <v>74</v>
      </c>
      <c r="DJ10" s="95">
        <v>1390080812.0999997</v>
      </c>
      <c r="DK10" s="93">
        <v>1254686631.8699999</v>
      </c>
      <c r="DL10" s="94">
        <v>2644767443.9699993</v>
      </c>
      <c r="DM10"/>
    </row>
    <row r="11" spans="1:119" s="65" customFormat="1" ht="15.6">
      <c r="A11" s="74">
        <v>2</v>
      </c>
      <c r="B11" s="74" t="s">
        <v>75</v>
      </c>
      <c r="C11" s="83"/>
      <c r="D11" s="84">
        <v>0</v>
      </c>
      <c r="E11" s="85"/>
      <c r="F11" s="85">
        <v>-2561907.37</v>
      </c>
      <c r="G11" s="85"/>
      <c r="H11" s="85">
        <v>-2561907.37</v>
      </c>
      <c r="I11" s="86"/>
      <c r="J11" s="87">
        <v>-685518.96</v>
      </c>
      <c r="K11" s="85"/>
      <c r="L11" s="85">
        <v>-8624772.1899999995</v>
      </c>
      <c r="M11" s="85"/>
      <c r="N11" s="85">
        <v>-9310291.1499999985</v>
      </c>
      <c r="O11" s="86"/>
      <c r="P11" s="178">
        <v>-685518.96</v>
      </c>
      <c r="Q11" s="179">
        <v>-11186679.559999999</v>
      </c>
      <c r="R11" s="180">
        <v>-11872198.52</v>
      </c>
      <c r="S11" s="80"/>
      <c r="T11" s="84">
        <v>-2391689.6799999997</v>
      </c>
      <c r="U11" s="85"/>
      <c r="V11" s="85">
        <v>-2101525.38</v>
      </c>
      <c r="W11" s="85"/>
      <c r="X11" s="85">
        <v>-4493215.0599999996</v>
      </c>
      <c r="Y11" s="86"/>
      <c r="Z11" s="87">
        <v>-5510481.9800000004</v>
      </c>
      <c r="AA11" s="85"/>
      <c r="AB11" s="85">
        <v>-24913851.130000003</v>
      </c>
      <c r="AC11" s="85"/>
      <c r="AD11" s="85">
        <v>-30424333.110000003</v>
      </c>
      <c r="AE11" s="86"/>
      <c r="AF11" s="178">
        <v>-7902171.6600000001</v>
      </c>
      <c r="AG11" s="179">
        <v>-27015376.510000002</v>
      </c>
      <c r="AH11" s="180">
        <v>-34917548.170000002</v>
      </c>
      <c r="AI11" s="82"/>
      <c r="AJ11" s="84">
        <v>0</v>
      </c>
      <c r="AK11" s="85"/>
      <c r="AL11" s="85">
        <v>0</v>
      </c>
      <c r="AM11" s="85"/>
      <c r="AN11" s="85">
        <v>0</v>
      </c>
      <c r="AO11" s="86"/>
      <c r="AP11" s="87">
        <v>0</v>
      </c>
      <c r="AQ11" s="85"/>
      <c r="AR11" s="85">
        <v>0</v>
      </c>
      <c r="AS11" s="85"/>
      <c r="AT11" s="85">
        <v>0</v>
      </c>
      <c r="AU11" s="86"/>
      <c r="AV11" s="178">
        <v>0</v>
      </c>
      <c r="AW11" s="179">
        <v>0</v>
      </c>
      <c r="AX11" s="180">
        <v>0</v>
      </c>
      <c r="AY11" s="82"/>
      <c r="AZ11" s="84">
        <v>0</v>
      </c>
      <c r="BA11" s="85"/>
      <c r="BB11" s="85">
        <v>0</v>
      </c>
      <c r="BC11" s="85"/>
      <c r="BD11" s="85">
        <v>0</v>
      </c>
      <c r="BE11" s="86"/>
      <c r="BF11" s="87">
        <v>0</v>
      </c>
      <c r="BG11" s="85"/>
      <c r="BH11" s="85">
        <v>0</v>
      </c>
      <c r="BI11" s="85"/>
      <c r="BJ11" s="85">
        <v>0</v>
      </c>
      <c r="BK11" s="86"/>
      <c r="BL11" s="178">
        <v>0</v>
      </c>
      <c r="BM11" s="179">
        <v>0</v>
      </c>
      <c r="BN11" s="180">
        <v>0</v>
      </c>
      <c r="BO11" s="82"/>
      <c r="BP11" s="84">
        <v>-1056323.48</v>
      </c>
      <c r="BQ11" s="85"/>
      <c r="BR11" s="85">
        <v>-2945167.9999999995</v>
      </c>
      <c r="BS11" s="85"/>
      <c r="BT11" s="85">
        <v>-4001491.4799999995</v>
      </c>
      <c r="BU11" s="86"/>
      <c r="BV11" s="87">
        <v>-11422452.600000005</v>
      </c>
      <c r="BW11" s="85"/>
      <c r="BX11" s="85">
        <v>-191222.00000000105</v>
      </c>
      <c r="BY11" s="85"/>
      <c r="BZ11" s="85">
        <v>-11613674.600000007</v>
      </c>
      <c r="CA11" s="86"/>
      <c r="CB11" s="178">
        <v>-12478776.080000006</v>
      </c>
      <c r="CC11" s="179">
        <v>-3136390.0000000005</v>
      </c>
      <c r="CD11" s="180">
        <v>-15615166.080000006</v>
      </c>
      <c r="CE11" s="82"/>
      <c r="CF11" s="84">
        <v>0</v>
      </c>
      <c r="CG11" s="85"/>
      <c r="CH11" s="85">
        <v>0</v>
      </c>
      <c r="CI11" s="85"/>
      <c r="CJ11" s="85">
        <v>0</v>
      </c>
      <c r="CK11" s="86"/>
      <c r="CL11" s="87">
        <v>0</v>
      </c>
      <c r="CM11" s="85"/>
      <c r="CN11" s="85">
        <v>0</v>
      </c>
      <c r="CO11" s="85"/>
      <c r="CP11" s="85">
        <v>0</v>
      </c>
      <c r="CQ11" s="86"/>
      <c r="CR11" s="178">
        <v>0</v>
      </c>
      <c r="CS11" s="179">
        <v>0</v>
      </c>
      <c r="CT11" s="180">
        <v>0</v>
      </c>
      <c r="CU11" s="82"/>
      <c r="CV11" s="87">
        <v>-3448013.1599999997</v>
      </c>
      <c r="CW11" s="85"/>
      <c r="CX11" s="85">
        <v>-7608600.75</v>
      </c>
      <c r="CY11" s="88"/>
      <c r="CZ11" s="85">
        <v>-11056613.91</v>
      </c>
      <c r="DA11" s="89"/>
      <c r="DB11" s="87">
        <v>-17618453.540000007</v>
      </c>
      <c r="DC11" s="88"/>
      <c r="DD11" s="85">
        <v>-33729845.32</v>
      </c>
      <c r="DE11" s="88"/>
      <c r="DF11" s="85">
        <v>-51348298.860000007</v>
      </c>
      <c r="DG11" s="89"/>
      <c r="DH11" s="226"/>
      <c r="DI11" s="239" t="s">
        <v>75</v>
      </c>
      <c r="DJ11" s="87">
        <v>-11056613.91</v>
      </c>
      <c r="DK11" s="85">
        <v>-51348298.860000007</v>
      </c>
      <c r="DL11" s="86">
        <v>-62404912.770000011</v>
      </c>
      <c r="DM11"/>
    </row>
    <row r="12" spans="1:119" s="65" customFormat="1" ht="15.6">
      <c r="A12" s="74">
        <v>3</v>
      </c>
      <c r="B12" s="74" t="s">
        <v>76</v>
      </c>
      <c r="C12" s="83"/>
      <c r="D12" s="84">
        <v>0</v>
      </c>
      <c r="E12" s="85"/>
      <c r="F12" s="85">
        <v>0</v>
      </c>
      <c r="G12" s="85"/>
      <c r="H12" s="85">
        <v>0</v>
      </c>
      <c r="I12" s="86"/>
      <c r="J12" s="87">
        <v>0</v>
      </c>
      <c r="K12" s="85"/>
      <c r="L12" s="85">
        <v>0</v>
      </c>
      <c r="M12" s="85"/>
      <c r="N12" s="85">
        <v>0</v>
      </c>
      <c r="O12" s="86"/>
      <c r="P12" s="178">
        <v>0</v>
      </c>
      <c r="Q12" s="179">
        <v>0</v>
      </c>
      <c r="R12" s="180">
        <v>0</v>
      </c>
      <c r="S12" s="80"/>
      <c r="T12" s="84">
        <v>0</v>
      </c>
      <c r="U12" s="85"/>
      <c r="V12" s="85">
        <v>0</v>
      </c>
      <c r="W12" s="85"/>
      <c r="X12" s="85">
        <v>0</v>
      </c>
      <c r="Y12" s="86"/>
      <c r="Z12" s="87">
        <v>0</v>
      </c>
      <c r="AA12" s="85"/>
      <c r="AB12" s="85">
        <v>0</v>
      </c>
      <c r="AC12" s="85"/>
      <c r="AD12" s="85">
        <v>0</v>
      </c>
      <c r="AE12" s="86"/>
      <c r="AF12" s="178">
        <v>0</v>
      </c>
      <c r="AG12" s="179">
        <v>0</v>
      </c>
      <c r="AH12" s="180">
        <v>0</v>
      </c>
      <c r="AI12" s="82"/>
      <c r="AJ12" s="84">
        <v>0</v>
      </c>
      <c r="AK12" s="85"/>
      <c r="AL12" s="85">
        <v>0</v>
      </c>
      <c r="AM12" s="85"/>
      <c r="AN12" s="85">
        <v>0</v>
      </c>
      <c r="AO12" s="86"/>
      <c r="AP12" s="87">
        <v>0</v>
      </c>
      <c r="AQ12" s="85"/>
      <c r="AR12" s="85">
        <v>0</v>
      </c>
      <c r="AS12" s="85"/>
      <c r="AT12" s="85">
        <v>0</v>
      </c>
      <c r="AU12" s="86"/>
      <c r="AV12" s="178">
        <v>0</v>
      </c>
      <c r="AW12" s="179">
        <v>0</v>
      </c>
      <c r="AX12" s="180">
        <v>0</v>
      </c>
      <c r="AY12" s="82"/>
      <c r="AZ12" s="84">
        <v>0</v>
      </c>
      <c r="BA12" s="85"/>
      <c r="BB12" s="85">
        <v>0</v>
      </c>
      <c r="BC12" s="85"/>
      <c r="BD12" s="85">
        <v>0</v>
      </c>
      <c r="BE12" s="86"/>
      <c r="BF12" s="87">
        <v>0</v>
      </c>
      <c r="BG12" s="85"/>
      <c r="BH12" s="85">
        <v>0</v>
      </c>
      <c r="BI12" s="85"/>
      <c r="BJ12" s="85">
        <v>0</v>
      </c>
      <c r="BK12" s="86"/>
      <c r="BL12" s="178">
        <v>0</v>
      </c>
      <c r="BM12" s="179">
        <v>0</v>
      </c>
      <c r="BN12" s="180">
        <v>0</v>
      </c>
      <c r="BO12" s="82"/>
      <c r="BP12" s="84">
        <v>0</v>
      </c>
      <c r="BQ12" s="85"/>
      <c r="BR12" s="85">
        <v>0</v>
      </c>
      <c r="BS12" s="85"/>
      <c r="BT12" s="85">
        <v>0</v>
      </c>
      <c r="BU12" s="86"/>
      <c r="BV12" s="87">
        <v>0</v>
      </c>
      <c r="BW12" s="85"/>
      <c r="BX12" s="85">
        <v>0</v>
      </c>
      <c r="BY12" s="85"/>
      <c r="BZ12" s="85">
        <v>0</v>
      </c>
      <c r="CA12" s="86"/>
      <c r="CB12" s="178">
        <v>0</v>
      </c>
      <c r="CC12" s="179">
        <v>0</v>
      </c>
      <c r="CD12" s="180">
        <v>0</v>
      </c>
      <c r="CE12" s="82"/>
      <c r="CF12" s="84">
        <v>0</v>
      </c>
      <c r="CG12" s="85"/>
      <c r="CH12" s="85">
        <v>0</v>
      </c>
      <c r="CI12" s="85"/>
      <c r="CJ12" s="85">
        <v>0</v>
      </c>
      <c r="CK12" s="86"/>
      <c r="CL12" s="87">
        <v>0</v>
      </c>
      <c r="CM12" s="85"/>
      <c r="CN12" s="85">
        <v>0</v>
      </c>
      <c r="CO12" s="85"/>
      <c r="CP12" s="85">
        <v>0</v>
      </c>
      <c r="CQ12" s="86"/>
      <c r="CR12" s="178">
        <v>0</v>
      </c>
      <c r="CS12" s="179">
        <v>0</v>
      </c>
      <c r="CT12" s="180">
        <v>0</v>
      </c>
      <c r="CU12" s="82"/>
      <c r="CV12" s="87">
        <v>0</v>
      </c>
      <c r="CW12" s="85"/>
      <c r="CX12" s="85">
        <v>0</v>
      </c>
      <c r="CY12" s="88"/>
      <c r="CZ12" s="85">
        <v>0</v>
      </c>
      <c r="DA12" s="89"/>
      <c r="DB12" s="87">
        <v>0</v>
      </c>
      <c r="DC12" s="88"/>
      <c r="DD12" s="85">
        <v>0</v>
      </c>
      <c r="DE12" s="88"/>
      <c r="DF12" s="85">
        <v>0</v>
      </c>
      <c r="DG12" s="89"/>
      <c r="DH12" s="226"/>
      <c r="DI12" s="239" t="s">
        <v>76</v>
      </c>
      <c r="DJ12" s="87">
        <v>0</v>
      </c>
      <c r="DK12" s="85">
        <v>0</v>
      </c>
      <c r="DL12" s="86">
        <v>0</v>
      </c>
      <c r="DM12"/>
    </row>
    <row r="13" spans="1:119" s="65" customFormat="1" ht="15.6">
      <c r="A13" s="74">
        <v>4</v>
      </c>
      <c r="B13" s="74" t="s">
        <v>77</v>
      </c>
      <c r="C13" s="83"/>
      <c r="D13" s="84">
        <v>0</v>
      </c>
      <c r="E13" s="85"/>
      <c r="F13" s="85">
        <v>0</v>
      </c>
      <c r="G13" s="85"/>
      <c r="H13" s="85">
        <v>0</v>
      </c>
      <c r="I13" s="86"/>
      <c r="J13" s="87">
        <v>0</v>
      </c>
      <c r="K13" s="85"/>
      <c r="L13" s="85">
        <v>0</v>
      </c>
      <c r="M13" s="85"/>
      <c r="N13" s="85">
        <v>0</v>
      </c>
      <c r="O13" s="86"/>
      <c r="P13" s="178">
        <v>0</v>
      </c>
      <c r="Q13" s="179">
        <v>0</v>
      </c>
      <c r="R13" s="180">
        <v>0</v>
      </c>
      <c r="S13" s="80"/>
      <c r="T13" s="84">
        <v>0</v>
      </c>
      <c r="U13" s="85"/>
      <c r="V13" s="85">
        <v>0</v>
      </c>
      <c r="W13" s="85"/>
      <c r="X13" s="85">
        <v>0</v>
      </c>
      <c r="Y13" s="86"/>
      <c r="Z13" s="87">
        <v>0</v>
      </c>
      <c r="AA13" s="85"/>
      <c r="AB13" s="85">
        <v>0</v>
      </c>
      <c r="AC13" s="85"/>
      <c r="AD13" s="85">
        <v>0</v>
      </c>
      <c r="AE13" s="86"/>
      <c r="AF13" s="178">
        <v>0</v>
      </c>
      <c r="AG13" s="179">
        <v>0</v>
      </c>
      <c r="AH13" s="180">
        <v>0</v>
      </c>
      <c r="AI13" s="82"/>
      <c r="AJ13" s="84">
        <v>0</v>
      </c>
      <c r="AK13" s="85"/>
      <c r="AL13" s="85">
        <v>0</v>
      </c>
      <c r="AM13" s="85"/>
      <c r="AN13" s="85">
        <v>0</v>
      </c>
      <c r="AO13" s="86"/>
      <c r="AP13" s="87">
        <v>0</v>
      </c>
      <c r="AQ13" s="85"/>
      <c r="AR13" s="85">
        <v>0</v>
      </c>
      <c r="AS13" s="85"/>
      <c r="AT13" s="85">
        <v>0</v>
      </c>
      <c r="AU13" s="86"/>
      <c r="AV13" s="178">
        <v>0</v>
      </c>
      <c r="AW13" s="179">
        <v>0</v>
      </c>
      <c r="AX13" s="180">
        <v>0</v>
      </c>
      <c r="AY13" s="82"/>
      <c r="AZ13" s="84">
        <v>0</v>
      </c>
      <c r="BA13" s="85"/>
      <c r="BB13" s="85">
        <v>0</v>
      </c>
      <c r="BC13" s="85"/>
      <c r="BD13" s="85">
        <v>0</v>
      </c>
      <c r="BE13" s="86"/>
      <c r="BF13" s="87">
        <v>0</v>
      </c>
      <c r="BG13" s="85"/>
      <c r="BH13" s="85">
        <v>0</v>
      </c>
      <c r="BI13" s="85"/>
      <c r="BJ13" s="85">
        <v>0</v>
      </c>
      <c r="BK13" s="86"/>
      <c r="BL13" s="178">
        <v>0</v>
      </c>
      <c r="BM13" s="179">
        <v>0</v>
      </c>
      <c r="BN13" s="180">
        <v>0</v>
      </c>
      <c r="BO13" s="82"/>
      <c r="BP13" s="84">
        <v>0</v>
      </c>
      <c r="BQ13" s="85"/>
      <c r="BR13" s="85">
        <v>0</v>
      </c>
      <c r="BS13" s="85"/>
      <c r="BT13" s="85">
        <v>0</v>
      </c>
      <c r="BU13" s="86"/>
      <c r="BV13" s="87">
        <v>0</v>
      </c>
      <c r="BW13" s="85"/>
      <c r="BX13" s="85">
        <v>0</v>
      </c>
      <c r="BY13" s="85"/>
      <c r="BZ13" s="85">
        <v>0</v>
      </c>
      <c r="CA13" s="86"/>
      <c r="CB13" s="178">
        <v>0</v>
      </c>
      <c r="CC13" s="179">
        <v>0</v>
      </c>
      <c r="CD13" s="180">
        <v>0</v>
      </c>
      <c r="CE13" s="82"/>
      <c r="CF13" s="84">
        <v>0</v>
      </c>
      <c r="CG13" s="85"/>
      <c r="CH13" s="85">
        <v>0</v>
      </c>
      <c r="CI13" s="85"/>
      <c r="CJ13" s="85">
        <v>0</v>
      </c>
      <c r="CK13" s="86"/>
      <c r="CL13" s="87">
        <v>0</v>
      </c>
      <c r="CM13" s="85"/>
      <c r="CN13" s="85">
        <v>0</v>
      </c>
      <c r="CO13" s="85"/>
      <c r="CP13" s="85">
        <v>0</v>
      </c>
      <c r="CQ13" s="86"/>
      <c r="CR13" s="178">
        <v>0</v>
      </c>
      <c r="CS13" s="179">
        <v>0</v>
      </c>
      <c r="CT13" s="180">
        <v>0</v>
      </c>
      <c r="CU13" s="82"/>
      <c r="CV13" s="87">
        <v>0</v>
      </c>
      <c r="CW13" s="85"/>
      <c r="CX13" s="85">
        <v>0</v>
      </c>
      <c r="CY13" s="88"/>
      <c r="CZ13" s="85">
        <v>0</v>
      </c>
      <c r="DA13" s="89"/>
      <c r="DB13" s="87">
        <v>0</v>
      </c>
      <c r="DC13" s="88"/>
      <c r="DD13" s="85">
        <v>0</v>
      </c>
      <c r="DE13" s="88"/>
      <c r="DF13" s="85">
        <v>0</v>
      </c>
      <c r="DG13" s="89"/>
      <c r="DH13" s="226"/>
      <c r="DI13" s="239" t="s">
        <v>77</v>
      </c>
      <c r="DJ13" s="87">
        <v>0</v>
      </c>
      <c r="DK13" s="85">
        <v>0</v>
      </c>
      <c r="DL13" s="86">
        <v>0</v>
      </c>
      <c r="DM13"/>
    </row>
    <row r="14" spans="1:119" s="65" customFormat="1" ht="15.6">
      <c r="A14" s="74">
        <v>5</v>
      </c>
      <c r="B14" s="74" t="s">
        <v>78</v>
      </c>
      <c r="C14" s="83"/>
      <c r="D14" s="84">
        <v>0</v>
      </c>
      <c r="E14" s="85"/>
      <c r="F14" s="85">
        <v>0</v>
      </c>
      <c r="G14" s="85"/>
      <c r="H14" s="85">
        <v>0</v>
      </c>
      <c r="I14" s="86"/>
      <c r="J14" s="87">
        <v>0</v>
      </c>
      <c r="K14" s="85"/>
      <c r="L14" s="85">
        <v>0</v>
      </c>
      <c r="M14" s="85"/>
      <c r="N14" s="85">
        <v>0</v>
      </c>
      <c r="O14" s="86"/>
      <c r="P14" s="178">
        <v>0</v>
      </c>
      <c r="Q14" s="179">
        <v>0</v>
      </c>
      <c r="R14" s="180">
        <v>0</v>
      </c>
      <c r="S14" s="80"/>
      <c r="T14" s="84">
        <v>0</v>
      </c>
      <c r="U14" s="85"/>
      <c r="V14" s="85">
        <v>0</v>
      </c>
      <c r="W14" s="85"/>
      <c r="X14" s="85">
        <v>0</v>
      </c>
      <c r="Y14" s="86"/>
      <c r="Z14" s="87">
        <v>0</v>
      </c>
      <c r="AA14" s="85"/>
      <c r="AB14" s="85">
        <v>0</v>
      </c>
      <c r="AC14" s="85"/>
      <c r="AD14" s="85">
        <v>0</v>
      </c>
      <c r="AE14" s="86"/>
      <c r="AF14" s="178">
        <v>0</v>
      </c>
      <c r="AG14" s="179">
        <v>0</v>
      </c>
      <c r="AH14" s="180">
        <v>0</v>
      </c>
      <c r="AI14" s="82"/>
      <c r="AJ14" s="84">
        <v>9265885.8877367917</v>
      </c>
      <c r="AK14" s="85"/>
      <c r="AL14" s="85">
        <v>499952.47226320842</v>
      </c>
      <c r="AM14" s="85"/>
      <c r="AN14" s="85">
        <v>9765838.3599999994</v>
      </c>
      <c r="AO14" s="86"/>
      <c r="AP14" s="87">
        <v>3526608.2492102752</v>
      </c>
      <c r="AQ14" s="85"/>
      <c r="AR14" s="85">
        <v>1897556.6707897247</v>
      </c>
      <c r="AS14" s="85"/>
      <c r="AT14" s="85">
        <v>5424164.9199999999</v>
      </c>
      <c r="AU14" s="86"/>
      <c r="AV14" s="178">
        <v>12792494.136947067</v>
      </c>
      <c r="AW14" s="179">
        <v>2397509.1430529333</v>
      </c>
      <c r="AX14" s="180">
        <v>15190003.280000001</v>
      </c>
      <c r="AY14" s="82"/>
      <c r="AZ14" s="84">
        <v>0</v>
      </c>
      <c r="BA14" s="85"/>
      <c r="BB14" s="85">
        <v>0</v>
      </c>
      <c r="BC14" s="85"/>
      <c r="BD14" s="85">
        <v>0</v>
      </c>
      <c r="BE14" s="86"/>
      <c r="BF14" s="87">
        <v>0</v>
      </c>
      <c r="BG14" s="85"/>
      <c r="BH14" s="85">
        <v>0</v>
      </c>
      <c r="BI14" s="85"/>
      <c r="BJ14" s="85">
        <v>0</v>
      </c>
      <c r="BK14" s="86"/>
      <c r="BL14" s="178">
        <v>0</v>
      </c>
      <c r="BM14" s="179">
        <v>0</v>
      </c>
      <c r="BN14" s="180">
        <v>0</v>
      </c>
      <c r="BO14" s="82"/>
      <c r="BP14" s="84">
        <v>0</v>
      </c>
      <c r="BQ14" s="85"/>
      <c r="BR14" s="85">
        <v>0</v>
      </c>
      <c r="BS14" s="85"/>
      <c r="BT14" s="85">
        <v>0</v>
      </c>
      <c r="BU14" s="86"/>
      <c r="BV14" s="87">
        <v>0</v>
      </c>
      <c r="BW14" s="85"/>
      <c r="BX14" s="85">
        <v>0</v>
      </c>
      <c r="BY14" s="85"/>
      <c r="BZ14" s="85">
        <v>0</v>
      </c>
      <c r="CA14" s="86"/>
      <c r="CB14" s="178">
        <v>0</v>
      </c>
      <c r="CC14" s="179">
        <v>0</v>
      </c>
      <c r="CD14" s="180">
        <v>0</v>
      </c>
      <c r="CE14" s="82"/>
      <c r="CF14" s="84">
        <v>0</v>
      </c>
      <c r="CG14" s="85"/>
      <c r="CH14" s="85">
        <v>0</v>
      </c>
      <c r="CI14" s="85"/>
      <c r="CJ14" s="85">
        <v>0</v>
      </c>
      <c r="CK14" s="86"/>
      <c r="CL14" s="87">
        <v>0</v>
      </c>
      <c r="CM14" s="85"/>
      <c r="CN14" s="85">
        <v>0</v>
      </c>
      <c r="CO14" s="85"/>
      <c r="CP14" s="85">
        <v>0</v>
      </c>
      <c r="CQ14" s="86"/>
      <c r="CR14" s="178">
        <v>0</v>
      </c>
      <c r="CS14" s="179">
        <v>0</v>
      </c>
      <c r="CT14" s="180">
        <v>0</v>
      </c>
      <c r="CU14" s="82"/>
      <c r="CV14" s="87">
        <v>9265885.8877367917</v>
      </c>
      <c r="CW14" s="85"/>
      <c r="CX14" s="85">
        <v>499952.47226320842</v>
      </c>
      <c r="CY14" s="88"/>
      <c r="CZ14" s="85">
        <v>9765838.3599999994</v>
      </c>
      <c r="DA14" s="89"/>
      <c r="DB14" s="87">
        <v>3526608.2492102752</v>
      </c>
      <c r="DC14" s="88"/>
      <c r="DD14" s="85">
        <v>1897556.6707897247</v>
      </c>
      <c r="DE14" s="88"/>
      <c r="DF14" s="85">
        <v>5424164.9199999999</v>
      </c>
      <c r="DG14" s="89"/>
      <c r="DH14" s="226"/>
      <c r="DI14" s="239" t="s">
        <v>78</v>
      </c>
      <c r="DJ14" s="87">
        <v>9765838.3599999994</v>
      </c>
      <c r="DK14" s="85">
        <v>5424164.9199999999</v>
      </c>
      <c r="DL14" s="86">
        <v>15190003.279999999</v>
      </c>
      <c r="DM14"/>
    </row>
    <row r="15" spans="1:119" s="65" customFormat="1" ht="15.6">
      <c r="A15" s="74">
        <v>6</v>
      </c>
      <c r="B15" s="74" t="s">
        <v>79</v>
      </c>
      <c r="C15" s="83"/>
      <c r="D15" s="84">
        <v>0</v>
      </c>
      <c r="E15" s="85"/>
      <c r="F15" s="85">
        <v>0</v>
      </c>
      <c r="G15" s="85"/>
      <c r="H15" s="85">
        <v>0</v>
      </c>
      <c r="I15" s="86"/>
      <c r="J15" s="87">
        <v>0</v>
      </c>
      <c r="K15" s="85"/>
      <c r="L15" s="85">
        <v>0</v>
      </c>
      <c r="M15" s="85"/>
      <c r="N15" s="85">
        <v>0</v>
      </c>
      <c r="O15" s="86"/>
      <c r="P15" s="178">
        <v>0</v>
      </c>
      <c r="Q15" s="179">
        <v>0</v>
      </c>
      <c r="R15" s="180">
        <v>0</v>
      </c>
      <c r="S15" s="80"/>
      <c r="T15" s="84">
        <v>0</v>
      </c>
      <c r="U15" s="85"/>
      <c r="V15" s="85">
        <v>0</v>
      </c>
      <c r="W15" s="85"/>
      <c r="X15" s="85">
        <v>0</v>
      </c>
      <c r="Y15" s="86"/>
      <c r="Z15" s="87">
        <v>0</v>
      </c>
      <c r="AA15" s="85"/>
      <c r="AB15" s="85">
        <v>0</v>
      </c>
      <c r="AC15" s="85"/>
      <c r="AD15" s="85">
        <v>0</v>
      </c>
      <c r="AE15" s="86"/>
      <c r="AF15" s="178">
        <v>0</v>
      </c>
      <c r="AG15" s="179">
        <v>0</v>
      </c>
      <c r="AH15" s="180">
        <v>0</v>
      </c>
      <c r="AI15" s="82"/>
      <c r="AJ15" s="84">
        <v>0</v>
      </c>
      <c r="AK15" s="85"/>
      <c r="AL15" s="85">
        <v>0</v>
      </c>
      <c r="AM15" s="85"/>
      <c r="AN15" s="85">
        <v>0</v>
      </c>
      <c r="AO15" s="86"/>
      <c r="AP15" s="87">
        <v>0</v>
      </c>
      <c r="AQ15" s="85"/>
      <c r="AR15" s="85">
        <v>0</v>
      </c>
      <c r="AS15" s="85"/>
      <c r="AT15" s="85">
        <v>0</v>
      </c>
      <c r="AU15" s="86"/>
      <c r="AV15" s="178">
        <v>0</v>
      </c>
      <c r="AW15" s="179">
        <v>0</v>
      </c>
      <c r="AX15" s="180">
        <v>0</v>
      </c>
      <c r="AY15" s="82"/>
      <c r="AZ15" s="84">
        <v>0</v>
      </c>
      <c r="BA15" s="85"/>
      <c r="BB15" s="85">
        <v>0</v>
      </c>
      <c r="BC15" s="85"/>
      <c r="BD15" s="85">
        <v>0</v>
      </c>
      <c r="BE15" s="86"/>
      <c r="BF15" s="87">
        <v>0</v>
      </c>
      <c r="BG15" s="85"/>
      <c r="BH15" s="85">
        <v>0</v>
      </c>
      <c r="BI15" s="85"/>
      <c r="BJ15" s="85">
        <v>0</v>
      </c>
      <c r="BK15" s="86"/>
      <c r="BL15" s="178">
        <v>0</v>
      </c>
      <c r="BM15" s="179">
        <v>0</v>
      </c>
      <c r="BN15" s="180">
        <v>0</v>
      </c>
      <c r="BO15" s="82"/>
      <c r="BP15" s="84">
        <v>0</v>
      </c>
      <c r="BQ15" s="85"/>
      <c r="BR15" s="85">
        <v>0</v>
      </c>
      <c r="BS15" s="85"/>
      <c r="BT15" s="85">
        <v>0</v>
      </c>
      <c r="BU15" s="86"/>
      <c r="BV15" s="87">
        <v>0</v>
      </c>
      <c r="BW15" s="85"/>
      <c r="BX15" s="85">
        <v>0</v>
      </c>
      <c r="BY15" s="85"/>
      <c r="BZ15" s="85">
        <v>0</v>
      </c>
      <c r="CA15" s="86"/>
      <c r="CB15" s="178">
        <v>0</v>
      </c>
      <c r="CC15" s="179">
        <v>0</v>
      </c>
      <c r="CD15" s="180">
        <v>0</v>
      </c>
      <c r="CE15" s="82"/>
      <c r="CF15" s="84">
        <v>0</v>
      </c>
      <c r="CG15" s="85"/>
      <c r="CH15" s="85">
        <v>0</v>
      </c>
      <c r="CI15" s="85"/>
      <c r="CJ15" s="85">
        <v>0</v>
      </c>
      <c r="CK15" s="86"/>
      <c r="CL15" s="87">
        <v>0</v>
      </c>
      <c r="CM15" s="85"/>
      <c r="CN15" s="85">
        <v>0</v>
      </c>
      <c r="CO15" s="85"/>
      <c r="CP15" s="85">
        <v>0</v>
      </c>
      <c r="CQ15" s="86"/>
      <c r="CR15" s="178">
        <v>0</v>
      </c>
      <c r="CS15" s="179">
        <v>0</v>
      </c>
      <c r="CT15" s="180">
        <v>0</v>
      </c>
      <c r="CU15" s="82"/>
      <c r="CV15" s="87">
        <v>0</v>
      </c>
      <c r="CW15" s="85"/>
      <c r="CX15" s="85">
        <v>0</v>
      </c>
      <c r="CY15" s="88"/>
      <c r="CZ15" s="85">
        <v>0</v>
      </c>
      <c r="DA15" s="89"/>
      <c r="DB15" s="87">
        <v>0</v>
      </c>
      <c r="DC15" s="88"/>
      <c r="DD15" s="85">
        <v>0</v>
      </c>
      <c r="DE15" s="88"/>
      <c r="DF15" s="85">
        <v>0</v>
      </c>
      <c r="DG15" s="89"/>
      <c r="DH15" s="226"/>
      <c r="DI15" s="239" t="s">
        <v>79</v>
      </c>
      <c r="DJ15" s="87">
        <v>0</v>
      </c>
      <c r="DK15" s="85">
        <v>0</v>
      </c>
      <c r="DL15" s="86">
        <v>0</v>
      </c>
      <c r="DM15"/>
    </row>
    <row r="16" spans="1:119" s="65" customFormat="1" ht="15.6">
      <c r="A16" s="74">
        <v>7</v>
      </c>
      <c r="B16" s="74" t="s">
        <v>80</v>
      </c>
      <c r="C16" s="91"/>
      <c r="D16" s="92">
        <v>179505190.77000001</v>
      </c>
      <c r="E16" s="96">
        <v>1855.6768710781223</v>
      </c>
      <c r="F16" s="93">
        <v>19586082.309999995</v>
      </c>
      <c r="G16" s="96">
        <v>1436.1403658894262</v>
      </c>
      <c r="H16" s="93">
        <v>199091273.08000001</v>
      </c>
      <c r="I16" s="97">
        <v>1803.8368147430033</v>
      </c>
      <c r="J16" s="95">
        <v>98422298.639999986</v>
      </c>
      <c r="K16" s="96">
        <v>424.59824867019552</v>
      </c>
      <c r="L16" s="93">
        <v>96686124</v>
      </c>
      <c r="M16" s="96">
        <v>531.6981808583181</v>
      </c>
      <c r="N16" s="93">
        <v>195108422.63999999</v>
      </c>
      <c r="O16" s="97">
        <v>471.68084381534885</v>
      </c>
      <c r="P16" s="184">
        <v>277927489.41000003</v>
      </c>
      <c r="Q16" s="185">
        <v>116272206.30999999</v>
      </c>
      <c r="R16" s="186">
        <v>394199695.72000003</v>
      </c>
      <c r="S16" s="80"/>
      <c r="T16" s="92">
        <v>359591125.67999989</v>
      </c>
      <c r="U16" s="96">
        <v>1955.2240770364242</v>
      </c>
      <c r="V16" s="93">
        <v>42840809.329999991</v>
      </c>
      <c r="W16" s="96">
        <v>1856.42888287039</v>
      </c>
      <c r="X16" s="93">
        <v>402431935.00999987</v>
      </c>
      <c r="Y16" s="97">
        <v>1944.2095512343585</v>
      </c>
      <c r="Z16" s="95">
        <v>225379599.52000004</v>
      </c>
      <c r="AA16" s="96">
        <v>280.63738034787752</v>
      </c>
      <c r="AB16" s="93">
        <v>101484251.57999995</v>
      </c>
      <c r="AC16" s="96">
        <v>432.98099955201894</v>
      </c>
      <c r="AD16" s="93">
        <v>326863851.09999996</v>
      </c>
      <c r="AE16" s="97">
        <v>315.05435370569575</v>
      </c>
      <c r="AF16" s="184">
        <v>584970725.19999993</v>
      </c>
      <c r="AG16" s="185">
        <v>144325060.90999997</v>
      </c>
      <c r="AH16" s="186">
        <v>729295786.1099999</v>
      </c>
      <c r="AI16" s="82"/>
      <c r="AJ16" s="92">
        <v>119132543.23773678</v>
      </c>
      <c r="AK16" s="96">
        <v>1974.1907902516659</v>
      </c>
      <c r="AL16" s="93">
        <v>18650741.252263207</v>
      </c>
      <c r="AM16" s="96">
        <v>2148.2079304610929</v>
      </c>
      <c r="AN16" s="93">
        <v>137783284.48999998</v>
      </c>
      <c r="AO16" s="97">
        <v>1996.0781214597184</v>
      </c>
      <c r="AP16" s="95">
        <v>38446780.239210278</v>
      </c>
      <c r="AQ16" s="96">
        <v>359.6450977456949</v>
      </c>
      <c r="AR16" s="93">
        <v>60258372.63078972</v>
      </c>
      <c r="AS16" s="96">
        <v>645.35114680678271</v>
      </c>
      <c r="AT16" s="93">
        <v>98705152.870000005</v>
      </c>
      <c r="AU16" s="97">
        <v>421.12401762058153</v>
      </c>
      <c r="AV16" s="184">
        <v>157579323.47694704</v>
      </c>
      <c r="AW16" s="185">
        <v>78909113.88305293</v>
      </c>
      <c r="AX16" s="186">
        <v>236488437.35999995</v>
      </c>
      <c r="AY16" s="82"/>
      <c r="AZ16" s="92">
        <v>214460717.44969684</v>
      </c>
      <c r="BA16" s="96">
        <v>2010.6571923430729</v>
      </c>
      <c r="BB16" s="93">
        <v>28141150.090303123</v>
      </c>
      <c r="BC16" s="96">
        <v>1908.2627036212873</v>
      </c>
      <c r="BD16" s="93">
        <v>242601867.53999996</v>
      </c>
      <c r="BE16" s="97">
        <v>1998.2197986969661</v>
      </c>
      <c r="BF16" s="95">
        <v>154261107.73325095</v>
      </c>
      <c r="BG16" s="96">
        <v>310.1505056210122</v>
      </c>
      <c r="BH16" s="93">
        <v>103462719.40674904</v>
      </c>
      <c r="BI16" s="96">
        <v>575.58591507604388</v>
      </c>
      <c r="BJ16" s="93">
        <v>257723827.13999999</v>
      </c>
      <c r="BK16" s="97">
        <v>380.61372111878569</v>
      </c>
      <c r="BL16" s="184">
        <v>368721825.18294775</v>
      </c>
      <c r="BM16" s="185">
        <v>131603869.49705216</v>
      </c>
      <c r="BN16" s="186">
        <v>500325694.67999995</v>
      </c>
      <c r="BO16" s="82"/>
      <c r="BP16" s="92">
        <v>134916297.17000002</v>
      </c>
      <c r="BQ16" s="96">
        <v>1834.772104633294</v>
      </c>
      <c r="BR16" s="93">
        <v>13798270.25999999</v>
      </c>
      <c r="BS16" s="96">
        <v>1436.2725366919944</v>
      </c>
      <c r="BT16" s="93">
        <v>148714567.43000001</v>
      </c>
      <c r="BU16" s="97">
        <v>1788.7246503488093</v>
      </c>
      <c r="BV16" s="95">
        <v>49313549.279999986</v>
      </c>
      <c r="BW16" s="96">
        <v>228.31932439752754</v>
      </c>
      <c r="BX16" s="95">
        <v>57785619.899999991</v>
      </c>
      <c r="BY16" s="96">
        <v>548.99550528705925</v>
      </c>
      <c r="BZ16" s="95">
        <v>107099169.17999998</v>
      </c>
      <c r="CA16" s="97">
        <v>333.39093013989446</v>
      </c>
      <c r="CB16" s="184">
        <v>184229846.44999999</v>
      </c>
      <c r="CC16" s="185">
        <v>71583890.159999982</v>
      </c>
      <c r="CD16" s="186">
        <v>255813736.60999995</v>
      </c>
      <c r="CE16" s="82"/>
      <c r="CF16" s="92">
        <v>232350398</v>
      </c>
      <c r="CG16" s="96">
        <v>1867.6183425769632</v>
      </c>
      <c r="CH16" s="93">
        <v>25816711</v>
      </c>
      <c r="CI16" s="96">
        <v>1582.3911124731842</v>
      </c>
      <c r="CJ16" s="93">
        <v>258167109</v>
      </c>
      <c r="CK16" s="97">
        <v>1834.5504281399894</v>
      </c>
      <c r="CL16" s="95">
        <v>143202728</v>
      </c>
      <c r="CM16" s="96">
        <v>310.17073794104272</v>
      </c>
      <c r="CN16" s="93">
        <v>80059347</v>
      </c>
      <c r="CO16" s="96">
        <v>529.54556999702356</v>
      </c>
      <c r="CP16" s="93">
        <v>223262075</v>
      </c>
      <c r="CQ16" s="97">
        <v>364.28647766673464</v>
      </c>
      <c r="CR16" s="184">
        <v>375553126</v>
      </c>
      <c r="CS16" s="185">
        <v>105876058</v>
      </c>
      <c r="CT16" s="186">
        <v>481429184</v>
      </c>
      <c r="CU16" s="82"/>
      <c r="CV16" s="95">
        <v>1239956272.3074334</v>
      </c>
      <c r="CW16" s="96">
        <v>1920.6380961273512</v>
      </c>
      <c r="CX16" s="93">
        <v>148833764.24256632</v>
      </c>
      <c r="CY16" s="96">
        <v>1729.2980299138605</v>
      </c>
      <c r="CZ16" s="93">
        <v>1388790036.5499997</v>
      </c>
      <c r="DA16" s="97">
        <v>1898.1306075072912</v>
      </c>
      <c r="DB16" s="95">
        <v>709026063.41246128</v>
      </c>
      <c r="DC16" s="96">
        <v>306.02993346681671</v>
      </c>
      <c r="DD16" s="93">
        <v>499736434.51753873</v>
      </c>
      <c r="DE16" s="96">
        <v>528.37655743684547</v>
      </c>
      <c r="DF16" s="93">
        <v>1208762497.9300001</v>
      </c>
      <c r="DG16" s="97">
        <v>370.48510839355026</v>
      </c>
      <c r="DH16" s="227"/>
      <c r="DI16" s="239" t="s">
        <v>80</v>
      </c>
      <c r="DJ16" s="95">
        <v>1388790036.5499995</v>
      </c>
      <c r="DK16" s="93">
        <v>1208762497.9300001</v>
      </c>
      <c r="DL16" s="94">
        <v>2597552534.4799995</v>
      </c>
      <c r="DM16"/>
      <c r="DO16" s="98"/>
    </row>
    <row r="17" spans="1:117" s="65" customFormat="1" ht="15.6">
      <c r="A17" s="74"/>
      <c r="B17" s="74"/>
      <c r="C17" s="83"/>
      <c r="D17" s="84"/>
      <c r="E17" s="85"/>
      <c r="F17" s="85"/>
      <c r="G17" s="85"/>
      <c r="H17" s="85"/>
      <c r="I17" s="86"/>
      <c r="J17" s="87"/>
      <c r="K17" s="85"/>
      <c r="L17" s="85"/>
      <c r="M17" s="85"/>
      <c r="N17" s="85"/>
      <c r="O17" s="86"/>
      <c r="P17" s="187"/>
      <c r="Q17" s="188"/>
      <c r="R17" s="189"/>
      <c r="S17" s="80"/>
      <c r="T17" s="84"/>
      <c r="U17" s="85"/>
      <c r="V17" s="85"/>
      <c r="W17" s="85"/>
      <c r="X17" s="85"/>
      <c r="Y17" s="86"/>
      <c r="Z17" s="87"/>
      <c r="AA17" s="85"/>
      <c r="AB17" s="85"/>
      <c r="AC17" s="85"/>
      <c r="AD17" s="85"/>
      <c r="AE17" s="86"/>
      <c r="AF17" s="187"/>
      <c r="AG17" s="188"/>
      <c r="AH17" s="189"/>
      <c r="AI17" s="82"/>
      <c r="AJ17" s="84"/>
      <c r="AK17" s="85"/>
      <c r="AL17" s="85"/>
      <c r="AM17" s="85"/>
      <c r="AN17" s="85"/>
      <c r="AO17" s="86"/>
      <c r="AP17" s="87"/>
      <c r="AQ17" s="85"/>
      <c r="AR17" s="85"/>
      <c r="AS17" s="85"/>
      <c r="AT17" s="85"/>
      <c r="AU17" s="86"/>
      <c r="AV17" s="187"/>
      <c r="AW17" s="188"/>
      <c r="AX17" s="189"/>
      <c r="AY17" s="82"/>
      <c r="AZ17" s="84"/>
      <c r="BA17" s="85"/>
      <c r="BB17" s="85"/>
      <c r="BC17" s="85"/>
      <c r="BD17" s="85"/>
      <c r="BE17" s="86"/>
      <c r="BF17" s="87"/>
      <c r="BG17" s="85"/>
      <c r="BH17" s="85"/>
      <c r="BI17" s="85"/>
      <c r="BJ17" s="85"/>
      <c r="BK17" s="86"/>
      <c r="BL17" s="187"/>
      <c r="BM17" s="188"/>
      <c r="BN17" s="189"/>
      <c r="BO17" s="82"/>
      <c r="BP17" s="84"/>
      <c r="BQ17" s="85"/>
      <c r="BR17" s="85"/>
      <c r="BS17" s="85"/>
      <c r="BT17" s="85"/>
      <c r="BU17" s="86"/>
      <c r="BV17" s="87"/>
      <c r="BW17" s="85"/>
      <c r="BX17" s="85"/>
      <c r="BY17" s="85"/>
      <c r="BZ17" s="85"/>
      <c r="CA17" s="86"/>
      <c r="CB17" s="187"/>
      <c r="CC17" s="188"/>
      <c r="CD17" s="189"/>
      <c r="CE17" s="82"/>
      <c r="CF17" s="84"/>
      <c r="CG17" s="85"/>
      <c r="CH17" s="85"/>
      <c r="CI17" s="85"/>
      <c r="CJ17" s="85"/>
      <c r="CK17" s="86"/>
      <c r="CL17" s="87"/>
      <c r="CM17" s="85"/>
      <c r="CN17" s="85"/>
      <c r="CO17" s="85"/>
      <c r="CP17" s="85"/>
      <c r="CQ17" s="86"/>
      <c r="CR17" s="187"/>
      <c r="CS17" s="188"/>
      <c r="CT17" s="189"/>
      <c r="CU17" s="82"/>
      <c r="CV17" s="87"/>
      <c r="CW17" s="85"/>
      <c r="CX17" s="88"/>
      <c r="CY17" s="88"/>
      <c r="CZ17" s="85"/>
      <c r="DA17" s="89"/>
      <c r="DB17" s="99"/>
      <c r="DC17" s="88"/>
      <c r="DD17" s="88"/>
      <c r="DE17" s="88"/>
      <c r="DF17" s="88"/>
      <c r="DG17" s="89"/>
      <c r="DH17" s="226"/>
      <c r="DI17" s="239"/>
      <c r="DJ17" s="87"/>
      <c r="DK17" s="85"/>
      <c r="DL17" s="86"/>
      <c r="DM17"/>
    </row>
    <row r="18" spans="1:117" s="65" customFormat="1" ht="15.6">
      <c r="A18" s="73" t="s">
        <v>81</v>
      </c>
      <c r="B18" s="74"/>
      <c r="C18" s="83"/>
      <c r="D18" s="84"/>
      <c r="E18" s="85"/>
      <c r="F18" s="85"/>
      <c r="G18" s="85"/>
      <c r="H18" s="85"/>
      <c r="I18" s="86"/>
      <c r="J18" s="87"/>
      <c r="K18" s="85"/>
      <c r="L18" s="85"/>
      <c r="M18" s="85"/>
      <c r="N18" s="85"/>
      <c r="O18" s="86"/>
      <c r="P18" s="187"/>
      <c r="Q18" s="188"/>
      <c r="R18" s="189"/>
      <c r="S18" s="80"/>
      <c r="T18" s="84"/>
      <c r="U18" s="85"/>
      <c r="V18" s="85"/>
      <c r="W18" s="85"/>
      <c r="X18" s="85"/>
      <c r="Y18" s="86"/>
      <c r="Z18" s="87"/>
      <c r="AA18" s="85"/>
      <c r="AB18" s="85"/>
      <c r="AC18" s="85"/>
      <c r="AD18" s="85"/>
      <c r="AE18" s="86"/>
      <c r="AF18" s="187"/>
      <c r="AG18" s="188"/>
      <c r="AH18" s="189"/>
      <c r="AI18" s="82"/>
      <c r="AJ18" s="84"/>
      <c r="AK18" s="85"/>
      <c r="AL18" s="85"/>
      <c r="AM18" s="85"/>
      <c r="AN18" s="85"/>
      <c r="AO18" s="86"/>
      <c r="AP18" s="87"/>
      <c r="AQ18" s="85"/>
      <c r="AR18" s="85"/>
      <c r="AS18" s="85"/>
      <c r="AT18" s="85"/>
      <c r="AU18" s="86"/>
      <c r="AV18" s="187"/>
      <c r="AW18" s="188"/>
      <c r="AX18" s="189"/>
      <c r="AY18" s="82"/>
      <c r="AZ18" s="84"/>
      <c r="BA18" s="85"/>
      <c r="BB18" s="85"/>
      <c r="BC18" s="85"/>
      <c r="BD18" s="85"/>
      <c r="BE18" s="86"/>
      <c r="BF18" s="87"/>
      <c r="BG18" s="85"/>
      <c r="BH18" s="85"/>
      <c r="BI18" s="85"/>
      <c r="BJ18" s="85"/>
      <c r="BK18" s="86"/>
      <c r="BL18" s="187"/>
      <c r="BM18" s="188"/>
      <c r="BN18" s="189"/>
      <c r="BO18" s="82"/>
      <c r="BP18" s="84"/>
      <c r="BQ18" s="85"/>
      <c r="BR18" s="85"/>
      <c r="BS18" s="85"/>
      <c r="BT18" s="85"/>
      <c r="BU18" s="86"/>
      <c r="BV18" s="87"/>
      <c r="BW18" s="85"/>
      <c r="BX18" s="85"/>
      <c r="BY18" s="85"/>
      <c r="BZ18" s="85"/>
      <c r="CA18" s="86"/>
      <c r="CB18" s="187"/>
      <c r="CC18" s="188"/>
      <c r="CD18" s="189"/>
      <c r="CE18" s="82"/>
      <c r="CF18" s="84"/>
      <c r="CG18" s="85"/>
      <c r="CH18" s="85"/>
      <c r="CI18" s="85"/>
      <c r="CJ18" s="85"/>
      <c r="CK18" s="86"/>
      <c r="CL18" s="87"/>
      <c r="CM18" s="85"/>
      <c r="CN18" s="85"/>
      <c r="CO18" s="85"/>
      <c r="CP18" s="85"/>
      <c r="CQ18" s="86"/>
      <c r="CR18" s="187"/>
      <c r="CS18" s="188"/>
      <c r="CT18" s="189"/>
      <c r="CU18" s="82"/>
      <c r="CV18" s="87"/>
      <c r="CW18" s="85"/>
      <c r="CX18" s="88"/>
      <c r="CY18" s="88"/>
      <c r="CZ18" s="85"/>
      <c r="DA18" s="89"/>
      <c r="DB18" s="99"/>
      <c r="DC18" s="88"/>
      <c r="DD18" s="88"/>
      <c r="DE18" s="88"/>
      <c r="DF18" s="88"/>
      <c r="DG18" s="89"/>
      <c r="DH18" s="226"/>
      <c r="DI18" s="238" t="s">
        <v>81</v>
      </c>
      <c r="DJ18" s="87"/>
      <c r="DK18" s="85"/>
      <c r="DL18" s="86"/>
      <c r="DM18"/>
    </row>
    <row r="19" spans="1:117" s="65" customFormat="1" ht="15.6">
      <c r="A19" s="73"/>
      <c r="B19" s="100" t="s">
        <v>82</v>
      </c>
      <c r="C19" s="83"/>
      <c r="D19" s="84"/>
      <c r="E19" s="85"/>
      <c r="F19" s="85"/>
      <c r="G19" s="85"/>
      <c r="H19" s="85"/>
      <c r="I19" s="86"/>
      <c r="J19" s="87"/>
      <c r="K19" s="85"/>
      <c r="L19" s="85"/>
      <c r="M19" s="85"/>
      <c r="N19" s="85"/>
      <c r="O19" s="86"/>
      <c r="P19" s="187"/>
      <c r="Q19" s="188"/>
      <c r="R19" s="189"/>
      <c r="S19" s="80"/>
      <c r="T19" s="84"/>
      <c r="U19" s="85"/>
      <c r="V19" s="85"/>
      <c r="W19" s="85"/>
      <c r="X19" s="85"/>
      <c r="Y19" s="86"/>
      <c r="Z19" s="87"/>
      <c r="AA19" s="85"/>
      <c r="AB19" s="85"/>
      <c r="AC19" s="85"/>
      <c r="AD19" s="85"/>
      <c r="AE19" s="86"/>
      <c r="AF19" s="187"/>
      <c r="AG19" s="188"/>
      <c r="AH19" s="189"/>
      <c r="AI19" s="82"/>
      <c r="AJ19" s="84"/>
      <c r="AK19" s="85"/>
      <c r="AL19" s="85"/>
      <c r="AM19" s="85"/>
      <c r="AN19" s="85"/>
      <c r="AO19" s="86"/>
      <c r="AP19" s="87"/>
      <c r="AQ19" s="85"/>
      <c r="AR19" s="85"/>
      <c r="AS19" s="85"/>
      <c r="AT19" s="85"/>
      <c r="AU19" s="86"/>
      <c r="AV19" s="187"/>
      <c r="AW19" s="188"/>
      <c r="AX19" s="189"/>
      <c r="AY19" s="82"/>
      <c r="AZ19" s="84"/>
      <c r="BA19" s="85"/>
      <c r="BB19" s="85"/>
      <c r="BC19" s="85"/>
      <c r="BD19" s="85"/>
      <c r="BE19" s="86"/>
      <c r="BF19" s="87"/>
      <c r="BG19" s="85"/>
      <c r="BH19" s="85"/>
      <c r="BI19" s="85"/>
      <c r="BJ19" s="85"/>
      <c r="BK19" s="86"/>
      <c r="BL19" s="187"/>
      <c r="BM19" s="188"/>
      <c r="BN19" s="189"/>
      <c r="BO19" s="82"/>
      <c r="BP19" s="84"/>
      <c r="BQ19" s="85"/>
      <c r="BR19" s="85"/>
      <c r="BS19" s="85"/>
      <c r="BT19" s="85"/>
      <c r="BU19" s="86"/>
      <c r="BV19" s="87"/>
      <c r="BW19" s="85"/>
      <c r="BX19" s="85"/>
      <c r="BY19" s="85"/>
      <c r="BZ19" s="85"/>
      <c r="CA19" s="86"/>
      <c r="CB19" s="187"/>
      <c r="CC19" s="188"/>
      <c r="CD19" s="189"/>
      <c r="CE19" s="82"/>
      <c r="CF19" s="84"/>
      <c r="CG19" s="85"/>
      <c r="CH19" s="85"/>
      <c r="CI19" s="85"/>
      <c r="CJ19" s="85"/>
      <c r="CK19" s="86"/>
      <c r="CL19" s="87"/>
      <c r="CM19" s="85"/>
      <c r="CN19" s="85"/>
      <c r="CO19" s="85"/>
      <c r="CP19" s="85"/>
      <c r="CQ19" s="86"/>
      <c r="CR19" s="187"/>
      <c r="CS19" s="188"/>
      <c r="CT19" s="189"/>
      <c r="CU19" s="82"/>
      <c r="CV19" s="87"/>
      <c r="CW19" s="85"/>
      <c r="CX19" s="88"/>
      <c r="CY19" s="88"/>
      <c r="CZ19" s="85"/>
      <c r="DA19" s="89"/>
      <c r="DB19" s="99"/>
      <c r="DC19" s="88"/>
      <c r="DD19" s="88"/>
      <c r="DE19" s="88"/>
      <c r="DF19" s="88"/>
      <c r="DG19" s="89"/>
      <c r="DH19" s="226"/>
      <c r="DI19" s="241" t="s">
        <v>82</v>
      </c>
      <c r="DJ19" s="87"/>
      <c r="DK19" s="85"/>
      <c r="DL19" s="86"/>
      <c r="DM19"/>
    </row>
    <row r="20" spans="1:117" s="65" customFormat="1" ht="15.6">
      <c r="A20" s="74">
        <v>8</v>
      </c>
      <c r="B20" s="74" t="s">
        <v>83</v>
      </c>
      <c r="C20" s="83"/>
      <c r="D20" s="84">
        <v>718873.32000000007</v>
      </c>
      <c r="E20" s="88">
        <v>7.4315209907684041</v>
      </c>
      <c r="F20" s="85">
        <v>6424.8799999999992</v>
      </c>
      <c r="G20" s="88">
        <v>0.4711013345065258</v>
      </c>
      <c r="H20" s="85">
        <v>725298.20000000007</v>
      </c>
      <c r="I20" s="89">
        <v>6.5714562702159087</v>
      </c>
      <c r="J20" s="87">
        <v>0</v>
      </c>
      <c r="K20" s="88">
        <v>0</v>
      </c>
      <c r="L20" s="85">
        <v>0</v>
      </c>
      <c r="M20" s="88">
        <v>0</v>
      </c>
      <c r="N20" s="85">
        <v>0</v>
      </c>
      <c r="O20" s="89">
        <v>0</v>
      </c>
      <c r="P20" s="178">
        <v>718873.32000000007</v>
      </c>
      <c r="Q20" s="179">
        <v>6424.8799999999992</v>
      </c>
      <c r="R20" s="180">
        <v>725298.20000000007</v>
      </c>
      <c r="S20" s="80"/>
      <c r="T20" s="84">
        <v>2342064.0991083961</v>
      </c>
      <c r="U20" s="88">
        <v>12.734630499792816</v>
      </c>
      <c r="V20" s="85">
        <v>11001.739917907356</v>
      </c>
      <c r="W20" s="88">
        <v>0.47674047397440555</v>
      </c>
      <c r="X20" s="85">
        <v>2353065.8390263035</v>
      </c>
      <c r="Y20" s="89">
        <v>11.368017000948372</v>
      </c>
      <c r="Z20" s="87">
        <v>0</v>
      </c>
      <c r="AA20" s="88">
        <v>0</v>
      </c>
      <c r="AB20" s="85">
        <v>0</v>
      </c>
      <c r="AC20" s="88">
        <v>0</v>
      </c>
      <c r="AD20" s="85">
        <v>0</v>
      </c>
      <c r="AE20" s="89">
        <v>0</v>
      </c>
      <c r="AF20" s="178">
        <v>2342064.0991083961</v>
      </c>
      <c r="AG20" s="179">
        <v>11001.739917907356</v>
      </c>
      <c r="AH20" s="180">
        <v>2353065.8390263035</v>
      </c>
      <c r="AI20" s="82"/>
      <c r="AJ20" s="84">
        <v>177710.92242017476</v>
      </c>
      <c r="AK20" s="88">
        <v>2.9449154432044868</v>
      </c>
      <c r="AL20" s="85">
        <v>0</v>
      </c>
      <c r="AM20" s="88">
        <v>0</v>
      </c>
      <c r="AN20" s="85">
        <v>177710.92242017476</v>
      </c>
      <c r="AO20" s="89">
        <v>2.5745131965777848</v>
      </c>
      <c r="AP20" s="87">
        <v>0</v>
      </c>
      <c r="AQ20" s="88">
        <v>0</v>
      </c>
      <c r="AR20" s="85">
        <v>0</v>
      </c>
      <c r="AS20" s="88">
        <v>0</v>
      </c>
      <c r="AT20" s="85">
        <v>0</v>
      </c>
      <c r="AU20" s="89">
        <v>0</v>
      </c>
      <c r="AV20" s="178">
        <v>177710.92242017476</v>
      </c>
      <c r="AW20" s="179">
        <v>0</v>
      </c>
      <c r="AX20" s="180">
        <v>177710.92242017476</v>
      </c>
      <c r="AY20" s="82"/>
      <c r="AZ20" s="84">
        <v>128310.66857101058</v>
      </c>
      <c r="BA20" s="88">
        <v>1.2029651475784306</v>
      </c>
      <c r="BB20" s="85">
        <v>128310.66857101058</v>
      </c>
      <c r="BC20" s="88">
        <v>8.700798031532555</v>
      </c>
      <c r="BD20" s="85">
        <v>256621.33714202116</v>
      </c>
      <c r="BE20" s="89">
        <v>2.1136928657844241</v>
      </c>
      <c r="BF20" s="87">
        <v>0</v>
      </c>
      <c r="BG20" s="88">
        <v>0</v>
      </c>
      <c r="BH20" s="85">
        <v>0</v>
      </c>
      <c r="BI20" s="88">
        <v>0</v>
      </c>
      <c r="BJ20" s="85">
        <v>0</v>
      </c>
      <c r="BK20" s="89">
        <v>0</v>
      </c>
      <c r="BL20" s="178">
        <v>128310.66857101058</v>
      </c>
      <c r="BM20" s="179">
        <v>128310.66857101058</v>
      </c>
      <c r="BN20" s="180">
        <v>256621.33714202116</v>
      </c>
      <c r="BO20" s="82"/>
      <c r="BP20" s="84">
        <v>166206.50448330035</v>
      </c>
      <c r="BQ20" s="88">
        <v>2.2602981584227537</v>
      </c>
      <c r="BR20" s="85">
        <v>1254.0040596439408</v>
      </c>
      <c r="BS20" s="88">
        <v>0.13053024457624032</v>
      </c>
      <c r="BT20" s="85">
        <v>167460.5085429443</v>
      </c>
      <c r="BU20" s="89">
        <v>2.014199044298103</v>
      </c>
      <c r="BV20" s="87">
        <v>0</v>
      </c>
      <c r="BW20" s="88">
        <v>0</v>
      </c>
      <c r="BX20" s="85">
        <v>0</v>
      </c>
      <c r="BY20" s="88">
        <v>0</v>
      </c>
      <c r="BZ20" s="85">
        <v>0</v>
      </c>
      <c r="CA20" s="89">
        <v>0</v>
      </c>
      <c r="CB20" s="178">
        <v>166206.50448330035</v>
      </c>
      <c r="CC20" s="179">
        <v>1254.0040596439408</v>
      </c>
      <c r="CD20" s="180">
        <v>167460.5085429443</v>
      </c>
      <c r="CE20" s="82"/>
      <c r="CF20" s="84">
        <v>353855.49195435701</v>
      </c>
      <c r="CG20" s="88">
        <v>2.8442688847709752</v>
      </c>
      <c r="CH20" s="85">
        <v>0</v>
      </c>
      <c r="CI20" s="88">
        <v>0</v>
      </c>
      <c r="CJ20" s="85">
        <v>353855.49195435701</v>
      </c>
      <c r="CK20" s="89">
        <v>2.514517619146257</v>
      </c>
      <c r="CL20" s="87">
        <v>0</v>
      </c>
      <c r="CM20" s="88">
        <v>0</v>
      </c>
      <c r="CN20" s="85">
        <v>0</v>
      </c>
      <c r="CO20" s="88">
        <v>0</v>
      </c>
      <c r="CP20" s="85">
        <v>0</v>
      </c>
      <c r="CQ20" s="89">
        <v>0</v>
      </c>
      <c r="CR20" s="178">
        <v>353855.49195435701</v>
      </c>
      <c r="CS20" s="179">
        <v>0</v>
      </c>
      <c r="CT20" s="180">
        <v>353855.49195435701</v>
      </c>
      <c r="CU20" s="82"/>
      <c r="CV20" s="87">
        <v>3887021.0065372391</v>
      </c>
      <c r="CW20" s="88">
        <v>6.0208257277573578</v>
      </c>
      <c r="CX20" s="88">
        <v>146991.29254856188</v>
      </c>
      <c r="CY20" s="88">
        <v>1.7078903695833647</v>
      </c>
      <c r="CZ20" s="85">
        <v>4034012.299085801</v>
      </c>
      <c r="DA20" s="89">
        <v>5.5134916109977024</v>
      </c>
      <c r="DB20" s="87">
        <v>0</v>
      </c>
      <c r="DC20" s="88">
        <v>0</v>
      </c>
      <c r="DD20" s="85">
        <v>0</v>
      </c>
      <c r="DE20" s="88">
        <v>0</v>
      </c>
      <c r="DF20" s="85">
        <v>0</v>
      </c>
      <c r="DG20" s="89">
        <v>0</v>
      </c>
      <c r="DH20" s="226"/>
      <c r="DI20" s="239" t="s">
        <v>83</v>
      </c>
      <c r="DJ20" s="87">
        <v>4034012.299085801</v>
      </c>
      <c r="DK20" s="85">
        <v>0</v>
      </c>
      <c r="DL20" s="86">
        <v>4034012.299085801</v>
      </c>
      <c r="DM20"/>
    </row>
    <row r="21" spans="1:117" s="65" customFormat="1" ht="15.6">
      <c r="A21" s="74">
        <v>9</v>
      </c>
      <c r="B21" s="74" t="s">
        <v>84</v>
      </c>
      <c r="C21" s="83"/>
      <c r="D21" s="84">
        <v>849526.90999999992</v>
      </c>
      <c r="E21" s="88">
        <v>8.7821830192385217</v>
      </c>
      <c r="F21" s="85">
        <v>964792.74999999988</v>
      </c>
      <c r="G21" s="88">
        <v>70.742979175832218</v>
      </c>
      <c r="H21" s="85">
        <v>1814319.6599999997</v>
      </c>
      <c r="I21" s="89">
        <v>16.438372942167778</v>
      </c>
      <c r="J21" s="87">
        <v>867508.62999999989</v>
      </c>
      <c r="K21" s="88">
        <v>3.7424714733758693</v>
      </c>
      <c r="L21" s="85">
        <v>3404231.58</v>
      </c>
      <c r="M21" s="88">
        <v>18.72061536261851</v>
      </c>
      <c r="N21" s="85">
        <v>4271740.21</v>
      </c>
      <c r="O21" s="89">
        <v>10.327068404066289</v>
      </c>
      <c r="P21" s="178">
        <v>1717035.5399999998</v>
      </c>
      <c r="Q21" s="179">
        <v>4369024.33</v>
      </c>
      <c r="R21" s="180">
        <v>6086059.8700000001</v>
      </c>
      <c r="S21" s="80"/>
      <c r="T21" s="84">
        <v>1481031.5077226742</v>
      </c>
      <c r="U21" s="88">
        <v>8.052891898466525</v>
      </c>
      <c r="V21" s="85">
        <v>2030118.8660986428</v>
      </c>
      <c r="W21" s="88">
        <v>87.97152429252688</v>
      </c>
      <c r="X21" s="85">
        <v>3511150.3738213172</v>
      </c>
      <c r="Y21" s="89">
        <v>16.962898564284831</v>
      </c>
      <c r="Z21" s="87">
        <v>1763199.1755315403</v>
      </c>
      <c r="AA21" s="88">
        <v>2.1954941738584415</v>
      </c>
      <c r="AB21" s="85">
        <v>3354696.0209810003</v>
      </c>
      <c r="AC21" s="88">
        <v>14.312759011801097</v>
      </c>
      <c r="AD21" s="85">
        <v>5117895.1965125408</v>
      </c>
      <c r="AE21" s="89">
        <v>4.9329871077650749</v>
      </c>
      <c r="AF21" s="178">
        <v>3244230.6832542145</v>
      </c>
      <c r="AG21" s="179">
        <v>5384814.8870796431</v>
      </c>
      <c r="AH21" s="180">
        <v>8629045.5703338571</v>
      </c>
      <c r="AI21" s="82"/>
      <c r="AJ21" s="84">
        <v>842547.20463129377</v>
      </c>
      <c r="AK21" s="88">
        <v>13.96217092768736</v>
      </c>
      <c r="AL21" s="85">
        <v>930527.74323565222</v>
      </c>
      <c r="AM21" s="88">
        <v>107.17896144156326</v>
      </c>
      <c r="AN21" s="85">
        <v>1773074.947866946</v>
      </c>
      <c r="AO21" s="89">
        <v>25.686687062554448</v>
      </c>
      <c r="AP21" s="87">
        <v>915461.40057621757</v>
      </c>
      <c r="AQ21" s="88">
        <v>8.5635572821483006</v>
      </c>
      <c r="AR21" s="85">
        <v>2649480.2415108941</v>
      </c>
      <c r="AS21" s="88">
        <v>28.375228829649835</v>
      </c>
      <c r="AT21" s="85">
        <v>3564941.6420871117</v>
      </c>
      <c r="AU21" s="89">
        <v>17.800232890211518</v>
      </c>
      <c r="AV21" s="178">
        <v>1758008.6052075112</v>
      </c>
      <c r="AW21" s="179">
        <v>3580007.9847465465</v>
      </c>
      <c r="AX21" s="180">
        <v>5338016.5899540577</v>
      </c>
      <c r="AY21" s="82"/>
      <c r="AZ21" s="84">
        <v>1469850.9950869833</v>
      </c>
      <c r="BA21" s="88">
        <v>13.780455973889326</v>
      </c>
      <c r="BB21" s="85">
        <v>942275.6502193386</v>
      </c>
      <c r="BC21" s="88">
        <v>63.896090745191472</v>
      </c>
      <c r="BD21" s="85">
        <v>2412126.6453063218</v>
      </c>
      <c r="BE21" s="89">
        <v>19.867774590897888</v>
      </c>
      <c r="BF21" s="87">
        <v>4228752.9538470451</v>
      </c>
      <c r="BG21" s="88">
        <v>8.5021421540026036</v>
      </c>
      <c r="BH21" s="85">
        <v>3027370.3110562507</v>
      </c>
      <c r="BI21" s="88">
        <v>16.841928384976249</v>
      </c>
      <c r="BJ21" s="85">
        <v>7256123.2649032958</v>
      </c>
      <c r="BK21" s="89">
        <v>10.71604479647584</v>
      </c>
      <c r="BL21" s="178">
        <v>5698603.9489340279</v>
      </c>
      <c r="BM21" s="179">
        <v>3969645.9612755892</v>
      </c>
      <c r="BN21" s="180">
        <v>9668249.9102096166</v>
      </c>
      <c r="BO21" s="82"/>
      <c r="BP21" s="84">
        <v>431874.27658042661</v>
      </c>
      <c r="BQ21" s="88">
        <v>5.8732035491606025</v>
      </c>
      <c r="BR21" s="85">
        <v>559144.01818672521</v>
      </c>
      <c r="BS21" s="88">
        <v>58.201729799804852</v>
      </c>
      <c r="BT21" s="85">
        <v>991018.29476715182</v>
      </c>
      <c r="BU21" s="89">
        <v>11.919873644060042</v>
      </c>
      <c r="BV21" s="87">
        <v>293422.16331607755</v>
      </c>
      <c r="BW21" s="88">
        <v>1.3585302836589466</v>
      </c>
      <c r="BX21" s="85">
        <v>1386827.7841519164</v>
      </c>
      <c r="BY21" s="88">
        <v>13.175634724074564</v>
      </c>
      <c r="BZ21" s="85">
        <v>1680249.9474679939</v>
      </c>
      <c r="CA21" s="89">
        <v>5.2304802842342966</v>
      </c>
      <c r="CB21" s="178">
        <v>725296.43989650416</v>
      </c>
      <c r="CC21" s="179">
        <v>1945971.8023386416</v>
      </c>
      <c r="CD21" s="180">
        <v>2671268.2422351455</v>
      </c>
      <c r="CE21" s="82"/>
      <c r="CF21" s="84">
        <v>1468928.707777549</v>
      </c>
      <c r="CG21" s="88">
        <v>11.807159454847271</v>
      </c>
      <c r="CH21" s="85">
        <v>1497207.5506834893</v>
      </c>
      <c r="CI21" s="88">
        <v>91.768774176125604</v>
      </c>
      <c r="CJ21" s="85">
        <v>2966136.2584610386</v>
      </c>
      <c r="CK21" s="89">
        <v>21.07753603454282</v>
      </c>
      <c r="CL21" s="87">
        <v>2318975.0941141616</v>
      </c>
      <c r="CM21" s="88">
        <v>5.0227968856032437</v>
      </c>
      <c r="CN21" s="85">
        <v>3365542.8019118137</v>
      </c>
      <c r="CO21" s="88">
        <v>22.261089406434593</v>
      </c>
      <c r="CP21" s="85">
        <v>5684517.8960259752</v>
      </c>
      <c r="CQ21" s="89">
        <v>9.2751668709377526</v>
      </c>
      <c r="CR21" s="178">
        <v>3787903.8018917106</v>
      </c>
      <c r="CS21" s="179">
        <v>4862750.3525953032</v>
      </c>
      <c r="CT21" s="180">
        <v>8650654.1544870138</v>
      </c>
      <c r="CU21" s="82"/>
      <c r="CV21" s="87">
        <v>6543759.6017989274</v>
      </c>
      <c r="CW21" s="88">
        <v>10.135997747506067</v>
      </c>
      <c r="CX21" s="88">
        <v>6924066.5784238484</v>
      </c>
      <c r="CY21" s="88">
        <v>80.450660869842309</v>
      </c>
      <c r="CZ21" s="85">
        <v>13467826.180222776</v>
      </c>
      <c r="DA21" s="89">
        <v>18.407169130312596</v>
      </c>
      <c r="DB21" s="87">
        <v>10387319.417385042</v>
      </c>
      <c r="DC21" s="88">
        <v>4.483376330203674</v>
      </c>
      <c r="DD21" s="85">
        <v>17188148.739611875</v>
      </c>
      <c r="DE21" s="88">
        <v>18.173209380893844</v>
      </c>
      <c r="DF21" s="85">
        <v>27575468.156996917</v>
      </c>
      <c r="DG21" s="89">
        <v>8.4518673657093615</v>
      </c>
      <c r="DH21" s="226"/>
      <c r="DI21" s="239" t="s">
        <v>84</v>
      </c>
      <c r="DJ21" s="87">
        <v>13467826.180222776</v>
      </c>
      <c r="DK21" s="85">
        <v>27575468.156996917</v>
      </c>
      <c r="DL21" s="86">
        <v>41043294.337219693</v>
      </c>
      <c r="DM21"/>
    </row>
    <row r="22" spans="1:117" s="65" customFormat="1" ht="15.6">
      <c r="A22" s="74">
        <v>10</v>
      </c>
      <c r="B22" s="74" t="s">
        <v>85</v>
      </c>
      <c r="C22" s="83"/>
      <c r="D22" s="84">
        <v>13264.46</v>
      </c>
      <c r="E22" s="88">
        <v>0.13712445597676076</v>
      </c>
      <c r="F22" s="85">
        <v>734.09</v>
      </c>
      <c r="G22" s="88">
        <v>5.3826807449772696E-2</v>
      </c>
      <c r="H22" s="85">
        <v>13998.55</v>
      </c>
      <c r="I22" s="89">
        <v>0.12683177646302016</v>
      </c>
      <c r="J22" s="87">
        <v>58759.11</v>
      </c>
      <c r="K22" s="88">
        <v>0.25348945863046318</v>
      </c>
      <c r="L22" s="85">
        <v>1818.65</v>
      </c>
      <c r="M22" s="88">
        <v>1.0001154836013286E-2</v>
      </c>
      <c r="N22" s="85">
        <v>60577.760000000002</v>
      </c>
      <c r="O22" s="89">
        <v>0.14644866975304913</v>
      </c>
      <c r="P22" s="178">
        <v>72023.570000000007</v>
      </c>
      <c r="Q22" s="179">
        <v>2552.7400000000002</v>
      </c>
      <c r="R22" s="180">
        <v>74576.310000000012</v>
      </c>
      <c r="S22" s="80"/>
      <c r="T22" s="84">
        <v>1374.2333503920293</v>
      </c>
      <c r="U22" s="88">
        <v>7.4721925605695586E-3</v>
      </c>
      <c r="V22" s="85">
        <v>287.45613459003812</v>
      </c>
      <c r="W22" s="88">
        <v>1.2456390977598392E-2</v>
      </c>
      <c r="X22" s="85">
        <v>1661.6894849820674</v>
      </c>
      <c r="Y22" s="89">
        <v>8.0278732546599715E-3</v>
      </c>
      <c r="Z22" s="87">
        <v>102977.44597119252</v>
      </c>
      <c r="AA22" s="88">
        <v>0.1282250955002964</v>
      </c>
      <c r="AB22" s="85">
        <v>12075.6187611895</v>
      </c>
      <c r="AC22" s="88">
        <v>5.1520441842223264E-2</v>
      </c>
      <c r="AD22" s="85">
        <v>115053.06473238202</v>
      </c>
      <c r="AE22" s="89">
        <v>0.11089623043090981</v>
      </c>
      <c r="AF22" s="178">
        <v>104351.67932158454</v>
      </c>
      <c r="AG22" s="179">
        <v>12363.074895779539</v>
      </c>
      <c r="AH22" s="180">
        <v>116714.75421736408</v>
      </c>
      <c r="AI22" s="82"/>
      <c r="AJ22" s="84">
        <v>477.99471180249873</v>
      </c>
      <c r="AK22" s="88">
        <v>7.9210325926340006E-3</v>
      </c>
      <c r="AL22" s="85">
        <v>257.53590747660292</v>
      </c>
      <c r="AM22" s="88">
        <v>2.9663200584727357E-2</v>
      </c>
      <c r="AN22" s="85">
        <v>735.53061927910164</v>
      </c>
      <c r="AO22" s="89">
        <v>1.0655694427964444E-2</v>
      </c>
      <c r="AP22" s="87">
        <v>26920.716168170209</v>
      </c>
      <c r="AQ22" s="88">
        <v>0.25182612269340338</v>
      </c>
      <c r="AR22" s="85">
        <v>138.89678311095102</v>
      </c>
      <c r="AS22" s="88">
        <v>1.4875476113110967E-3</v>
      </c>
      <c r="AT22" s="85">
        <v>27059.61295128116</v>
      </c>
      <c r="AU22" s="89">
        <v>0.13511228536403025</v>
      </c>
      <c r="AV22" s="178">
        <v>27398.710879972707</v>
      </c>
      <c r="AW22" s="179">
        <v>396.43269058755391</v>
      </c>
      <c r="AX22" s="180">
        <v>27795.14357056026</v>
      </c>
      <c r="AY22" s="82"/>
      <c r="AZ22" s="84">
        <v>18654.456004584026</v>
      </c>
      <c r="BA22" s="88">
        <v>0.17489317661945233</v>
      </c>
      <c r="BB22" s="85">
        <v>300.49543331213499</v>
      </c>
      <c r="BC22" s="88">
        <v>2.0376716166822743E-2</v>
      </c>
      <c r="BD22" s="85">
        <v>18954.951437896161</v>
      </c>
      <c r="BE22" s="89">
        <v>0.15612476371517894</v>
      </c>
      <c r="BF22" s="87">
        <v>123328.50094865273</v>
      </c>
      <c r="BG22" s="88">
        <v>0.24795878552129225</v>
      </c>
      <c r="BH22" s="85">
        <v>2463.0009995361715</v>
      </c>
      <c r="BI22" s="88">
        <v>1.3702217497085827E-2</v>
      </c>
      <c r="BJ22" s="85">
        <v>125791.5019481889</v>
      </c>
      <c r="BK22" s="89">
        <v>0.18577239121787922</v>
      </c>
      <c r="BL22" s="178">
        <v>141982.95695323675</v>
      </c>
      <c r="BM22" s="179">
        <v>2763.4964328483065</v>
      </c>
      <c r="BN22" s="180">
        <v>144746.45338608505</v>
      </c>
      <c r="BO22" s="82"/>
      <c r="BP22" s="84">
        <v>480.96827514951536</v>
      </c>
      <c r="BQ22" s="88">
        <v>6.5408493485851977E-3</v>
      </c>
      <c r="BR22" s="85">
        <v>17.729551130558363</v>
      </c>
      <c r="BS22" s="88">
        <v>1.8454825783864228E-3</v>
      </c>
      <c r="BT22" s="85">
        <v>498.69782628007374</v>
      </c>
      <c r="BU22" s="89">
        <v>5.9982899480403385E-3</v>
      </c>
      <c r="BV22" s="87">
        <v>31931.020946170884</v>
      </c>
      <c r="BW22" s="88">
        <v>0.1478390672786114</v>
      </c>
      <c r="BX22" s="85">
        <v>421.57748937534905</v>
      </c>
      <c r="BY22" s="88">
        <v>4.005220454462402E-3</v>
      </c>
      <c r="BZ22" s="85">
        <v>32352.598435546231</v>
      </c>
      <c r="CA22" s="89">
        <v>0.10071098559822884</v>
      </c>
      <c r="CB22" s="178">
        <v>32411.9892213204</v>
      </c>
      <c r="CC22" s="179">
        <v>439.30704050590742</v>
      </c>
      <c r="CD22" s="180">
        <v>32851.296261826305</v>
      </c>
      <c r="CE22" s="82"/>
      <c r="CF22" s="84">
        <v>1506.3208033349506</v>
      </c>
      <c r="CG22" s="88">
        <v>1.210771484072784E-2</v>
      </c>
      <c r="CH22" s="85">
        <v>18.154812417658558</v>
      </c>
      <c r="CI22" s="88">
        <v>1.1127681530897064E-3</v>
      </c>
      <c r="CJ22" s="85">
        <v>1524.4756157526092</v>
      </c>
      <c r="CK22" s="89">
        <v>1.083301201458596E-2</v>
      </c>
      <c r="CL22" s="87">
        <v>62185.106231232363</v>
      </c>
      <c r="CM22" s="88">
        <v>0.13469017356068436</v>
      </c>
      <c r="CN22" s="85">
        <v>1876.5638760330446</v>
      </c>
      <c r="CO22" s="88">
        <v>1.2412368131977674E-2</v>
      </c>
      <c r="CP22" s="85">
        <v>64061.67010726541</v>
      </c>
      <c r="CQ22" s="89">
        <v>0.10452648600002515</v>
      </c>
      <c r="CR22" s="178">
        <v>63691.427034567314</v>
      </c>
      <c r="CS22" s="179">
        <v>1894.7186884507032</v>
      </c>
      <c r="CT22" s="180">
        <v>65586.145723018024</v>
      </c>
      <c r="CU22" s="82"/>
      <c r="CV22" s="87">
        <v>35758.433145263014</v>
      </c>
      <c r="CW22" s="88">
        <v>5.5388250771787641E-2</v>
      </c>
      <c r="CX22" s="88">
        <v>1615.4618389269929</v>
      </c>
      <c r="CY22" s="88">
        <v>1.8770035076882775E-2</v>
      </c>
      <c r="CZ22" s="85">
        <v>37373.89498419001</v>
      </c>
      <c r="DA22" s="89">
        <v>5.1080820083850211E-2</v>
      </c>
      <c r="DB22" s="87">
        <v>406101.90026541869</v>
      </c>
      <c r="DC22" s="88">
        <v>0.1752817617462914</v>
      </c>
      <c r="DD22" s="85">
        <v>18794.307909245013</v>
      </c>
      <c r="DE22" s="88">
        <v>1.9871418264874256E-2</v>
      </c>
      <c r="DF22" s="85">
        <v>424896.20817466371</v>
      </c>
      <c r="DG22" s="89">
        <v>0.1302304778740041</v>
      </c>
      <c r="DH22" s="226"/>
      <c r="DI22" s="239" t="s">
        <v>85</v>
      </c>
      <c r="DJ22" s="87">
        <v>37373.89498419001</v>
      </c>
      <c r="DK22" s="85">
        <v>424896.20817466371</v>
      </c>
      <c r="DL22" s="86">
        <v>462270.10315885372</v>
      </c>
      <c r="DM22"/>
    </row>
    <row r="23" spans="1:117" s="65" customFormat="1" ht="15.6">
      <c r="A23" s="74">
        <v>11</v>
      </c>
      <c r="B23" s="74" t="s">
        <v>86</v>
      </c>
      <c r="C23" s="83"/>
      <c r="D23" s="84">
        <v>14604564.669999998</v>
      </c>
      <c r="E23" s="88">
        <v>150.9781012684399</v>
      </c>
      <c r="F23" s="85">
        <v>1850618.74</v>
      </c>
      <c r="G23" s="88">
        <v>135.69575744244025</v>
      </c>
      <c r="H23" s="85">
        <v>16455183.409999998</v>
      </c>
      <c r="I23" s="89">
        <v>149.08973743102806</v>
      </c>
      <c r="J23" s="87">
        <v>9553554.9600000009</v>
      </c>
      <c r="K23" s="88">
        <v>41.21446827235431</v>
      </c>
      <c r="L23" s="85">
        <v>2631784.08</v>
      </c>
      <c r="M23" s="88">
        <v>14.472757308462199</v>
      </c>
      <c r="N23" s="85">
        <v>12185339.040000001</v>
      </c>
      <c r="O23" s="89">
        <v>29.458446348922386</v>
      </c>
      <c r="P23" s="178">
        <v>24158119.629999999</v>
      </c>
      <c r="Q23" s="179">
        <v>4482402.82</v>
      </c>
      <c r="R23" s="180">
        <v>28640522.449999999</v>
      </c>
      <c r="S23" s="80"/>
      <c r="T23" s="84">
        <v>18731281.269340135</v>
      </c>
      <c r="U23" s="88">
        <v>101.84859835541879</v>
      </c>
      <c r="V23" s="85">
        <v>1836454.6882698364</v>
      </c>
      <c r="W23" s="88">
        <v>79.579437893566592</v>
      </c>
      <c r="X23" s="85">
        <v>20567735.95760997</v>
      </c>
      <c r="Y23" s="89">
        <v>99.365843555775498</v>
      </c>
      <c r="Z23" s="87">
        <v>11802274.0008529</v>
      </c>
      <c r="AA23" s="88">
        <v>14.695914203420626</v>
      </c>
      <c r="AB23" s="85">
        <v>1461168.997225604</v>
      </c>
      <c r="AC23" s="88">
        <v>6.2340550684796554</v>
      </c>
      <c r="AD23" s="85">
        <v>13263442.998078503</v>
      </c>
      <c r="AE23" s="89">
        <v>12.784238598454053</v>
      </c>
      <c r="AF23" s="178">
        <v>30533555.270193033</v>
      </c>
      <c r="AG23" s="179">
        <v>3297623.6854954404</v>
      </c>
      <c r="AH23" s="180">
        <v>33831178.955688477</v>
      </c>
      <c r="AI23" s="82"/>
      <c r="AJ23" s="84">
        <v>6701440.1472138958</v>
      </c>
      <c r="AK23" s="88">
        <v>111.05211943348904</v>
      </c>
      <c r="AL23" s="85">
        <v>1558003.2038018564</v>
      </c>
      <c r="AM23" s="88">
        <v>179.45210824716153</v>
      </c>
      <c r="AN23" s="85">
        <v>8259443.3510157522</v>
      </c>
      <c r="AO23" s="89">
        <v>119.65525592906765</v>
      </c>
      <c r="AP23" s="87">
        <v>2900659.0222662725</v>
      </c>
      <c r="AQ23" s="88">
        <v>27.13381435582377</v>
      </c>
      <c r="AR23" s="85">
        <v>2636515.6642628722</v>
      </c>
      <c r="AS23" s="88">
        <v>28.236381654898871</v>
      </c>
      <c r="AT23" s="85">
        <v>5537174.6865291446</v>
      </c>
      <c r="AU23" s="89">
        <v>27.647857628406665</v>
      </c>
      <c r="AV23" s="178">
        <v>9602099.1694801673</v>
      </c>
      <c r="AW23" s="179">
        <v>4194518.8680647286</v>
      </c>
      <c r="AX23" s="180">
        <v>13796618.037544895</v>
      </c>
      <c r="AY23" s="82"/>
      <c r="AZ23" s="84">
        <v>23248309.279713694</v>
      </c>
      <c r="BA23" s="88">
        <v>217.96243535386262</v>
      </c>
      <c r="BB23" s="85">
        <v>2494258.4778328012</v>
      </c>
      <c r="BC23" s="88">
        <v>169.13667036229751</v>
      </c>
      <c r="BD23" s="85">
        <v>25742567.757546496</v>
      </c>
      <c r="BE23" s="89">
        <v>212.03179136263782</v>
      </c>
      <c r="BF23" s="87">
        <v>26348020.513856012</v>
      </c>
      <c r="BG23" s="88">
        <v>52.974155343264158</v>
      </c>
      <c r="BH23" s="85">
        <v>3845559.2370237219</v>
      </c>
      <c r="BI23" s="88">
        <v>21.393693739283691</v>
      </c>
      <c r="BJ23" s="85">
        <v>30193579.750879735</v>
      </c>
      <c r="BK23" s="89">
        <v>44.590718950624826</v>
      </c>
      <c r="BL23" s="178">
        <v>49596329.793569706</v>
      </c>
      <c r="BM23" s="179">
        <v>6339817.7148565231</v>
      </c>
      <c r="BN23" s="180">
        <v>55936147.508426227</v>
      </c>
      <c r="BO23" s="82"/>
      <c r="BP23" s="84">
        <v>7321606.7877492439</v>
      </c>
      <c r="BQ23" s="88">
        <v>99.568993346514404</v>
      </c>
      <c r="BR23" s="85">
        <v>877915.51308809977</v>
      </c>
      <c r="BS23" s="88">
        <v>91.382899249307769</v>
      </c>
      <c r="BT23" s="85">
        <v>8199522.3008373436</v>
      </c>
      <c r="BU23" s="89">
        <v>98.623073139732298</v>
      </c>
      <c r="BV23" s="87">
        <v>4812680.4157151962</v>
      </c>
      <c r="BW23" s="88">
        <v>22.282475244647529</v>
      </c>
      <c r="BX23" s="85">
        <v>1120637.8819379234</v>
      </c>
      <c r="BY23" s="88">
        <v>10.646682709348768</v>
      </c>
      <c r="BZ23" s="85">
        <v>5933318.29765312</v>
      </c>
      <c r="CA23" s="89">
        <v>18.469933251732712</v>
      </c>
      <c r="CB23" s="178">
        <v>12134287.203464441</v>
      </c>
      <c r="CC23" s="179">
        <v>1998553.395026023</v>
      </c>
      <c r="CD23" s="180">
        <v>14132840.598490464</v>
      </c>
      <c r="CE23" s="82"/>
      <c r="CF23" s="84">
        <v>22427447.044284165</v>
      </c>
      <c r="CG23" s="88">
        <v>180.27045289192318</v>
      </c>
      <c r="CH23" s="85">
        <v>2298807.8647041027</v>
      </c>
      <c r="CI23" s="88">
        <v>140.90149339283499</v>
      </c>
      <c r="CJ23" s="85">
        <v>24726254.908988267</v>
      </c>
      <c r="CK23" s="89">
        <v>175.70619938879565</v>
      </c>
      <c r="CL23" s="87">
        <v>24151094.25361998</v>
      </c>
      <c r="CM23" s="88">
        <v>52.31019570192116</v>
      </c>
      <c r="CN23" s="85">
        <v>2903451.3515083734</v>
      </c>
      <c r="CO23" s="88">
        <v>19.204625799572533</v>
      </c>
      <c r="CP23" s="85">
        <v>27054545.605128355</v>
      </c>
      <c r="CQ23" s="89">
        <v>44.143659971655488</v>
      </c>
      <c r="CR23" s="178">
        <v>46578541.297904149</v>
      </c>
      <c r="CS23" s="179">
        <v>5202259.2162124757</v>
      </c>
      <c r="CT23" s="180">
        <v>51780800.514116623</v>
      </c>
      <c r="CU23" s="82"/>
      <c r="CV23" s="87">
        <v>93034649.198301136</v>
      </c>
      <c r="CW23" s="88">
        <v>144.10660722541829</v>
      </c>
      <c r="CX23" s="88">
        <v>10916058.487696696</v>
      </c>
      <c r="CY23" s="88">
        <v>126.83357525267465</v>
      </c>
      <c r="CZ23" s="85">
        <v>103950707.68599783</v>
      </c>
      <c r="DA23" s="89">
        <v>142.07476633472535</v>
      </c>
      <c r="DB23" s="87">
        <v>79568283.166310355</v>
      </c>
      <c r="DC23" s="88">
        <v>34.343274048713667</v>
      </c>
      <c r="DD23" s="85">
        <v>14599117.211958494</v>
      </c>
      <c r="DE23" s="88">
        <v>15.435799275909915</v>
      </c>
      <c r="DF23" s="85">
        <v>94167400.378268853</v>
      </c>
      <c r="DG23" s="89">
        <v>28.862261689973558</v>
      </c>
      <c r="DH23" s="226"/>
      <c r="DI23" s="239" t="s">
        <v>86</v>
      </c>
      <c r="DJ23" s="87">
        <v>103950707.68599783</v>
      </c>
      <c r="DK23" s="85">
        <v>94167400.378268853</v>
      </c>
      <c r="DL23" s="86">
        <v>198118108.06426668</v>
      </c>
      <c r="DM23"/>
    </row>
    <row r="24" spans="1:117" s="65" customFormat="1" ht="15.6">
      <c r="A24" s="74">
        <v>12</v>
      </c>
      <c r="B24" s="74" t="s">
        <v>87</v>
      </c>
      <c r="C24" s="83"/>
      <c r="D24" s="84">
        <v>12419800.809999999</v>
      </c>
      <c r="E24" s="88">
        <v>128.39259415091021</v>
      </c>
      <c r="F24" s="85">
        <v>0</v>
      </c>
      <c r="G24" s="88">
        <v>0</v>
      </c>
      <c r="H24" s="85">
        <v>12419800.809999999</v>
      </c>
      <c r="I24" s="89">
        <v>112.52775466381567</v>
      </c>
      <c r="J24" s="87">
        <v>7023.16</v>
      </c>
      <c r="K24" s="88">
        <v>3.0298229947239227E-2</v>
      </c>
      <c r="L24" s="85">
        <v>0</v>
      </c>
      <c r="M24" s="88">
        <v>0</v>
      </c>
      <c r="N24" s="85">
        <v>7023.16</v>
      </c>
      <c r="O24" s="89">
        <v>1.6978713631253854E-2</v>
      </c>
      <c r="P24" s="178">
        <v>12426823.969999999</v>
      </c>
      <c r="Q24" s="179">
        <v>0</v>
      </c>
      <c r="R24" s="180">
        <v>12426823.969999999</v>
      </c>
      <c r="S24" s="80"/>
      <c r="T24" s="84">
        <v>25733750.331318986</v>
      </c>
      <c r="U24" s="88">
        <v>139.92349823731323</v>
      </c>
      <c r="V24" s="85">
        <v>460392.2380936697</v>
      </c>
      <c r="W24" s="88">
        <v>19.950263816512965</v>
      </c>
      <c r="X24" s="85">
        <v>26194142.569412656</v>
      </c>
      <c r="Y24" s="89">
        <v>126.54786496648464</v>
      </c>
      <c r="Z24" s="87">
        <v>38332.335169239108</v>
      </c>
      <c r="AA24" s="88">
        <v>4.773052284866388E-2</v>
      </c>
      <c r="AB24" s="85">
        <v>0</v>
      </c>
      <c r="AC24" s="88">
        <v>0</v>
      </c>
      <c r="AD24" s="85">
        <v>38332.335169239108</v>
      </c>
      <c r="AE24" s="89">
        <v>3.6947398869996179E-2</v>
      </c>
      <c r="AF24" s="178">
        <v>25772082.666488227</v>
      </c>
      <c r="AG24" s="179">
        <v>460392.2380936697</v>
      </c>
      <c r="AH24" s="180">
        <v>26232474.904581897</v>
      </c>
      <c r="AI24" s="82"/>
      <c r="AJ24" s="84">
        <v>4592520.4292825637</v>
      </c>
      <c r="AK24" s="88">
        <v>76.10440681552015</v>
      </c>
      <c r="AL24" s="85">
        <v>128197.61354394088</v>
      </c>
      <c r="AM24" s="88">
        <v>14.765908033165271</v>
      </c>
      <c r="AN24" s="85">
        <v>4720718.0428265044</v>
      </c>
      <c r="AO24" s="89">
        <v>68.389442433055251</v>
      </c>
      <c r="AP24" s="87">
        <v>0</v>
      </c>
      <c r="AQ24" s="88">
        <v>0</v>
      </c>
      <c r="AR24" s="85">
        <v>0</v>
      </c>
      <c r="AS24" s="88">
        <v>0</v>
      </c>
      <c r="AT24" s="85">
        <v>0</v>
      </c>
      <c r="AU24" s="89">
        <v>0</v>
      </c>
      <c r="AV24" s="178">
        <v>4592520.4292825637</v>
      </c>
      <c r="AW24" s="179">
        <v>128197.61354394088</v>
      </c>
      <c r="AX24" s="180">
        <v>4720718.0428265044</v>
      </c>
      <c r="AY24" s="82"/>
      <c r="AZ24" s="84">
        <v>13726096.074754419</v>
      </c>
      <c r="BA24" s="88">
        <v>128.68778079123229</v>
      </c>
      <c r="BB24" s="85">
        <v>344679.65908302594</v>
      </c>
      <c r="BC24" s="88">
        <v>23.372866283517052</v>
      </c>
      <c r="BD24" s="85">
        <v>14070775.733837444</v>
      </c>
      <c r="BE24" s="89">
        <v>115.89565628443891</v>
      </c>
      <c r="BF24" s="87">
        <v>25582.272939762137</v>
      </c>
      <c r="BG24" s="88">
        <v>5.1434577410931666E-2</v>
      </c>
      <c r="BH24" s="85">
        <v>0</v>
      </c>
      <c r="BI24" s="88">
        <v>0</v>
      </c>
      <c r="BJ24" s="85">
        <v>25582.272939762137</v>
      </c>
      <c r="BK24" s="89">
        <v>3.7780612705980023E-2</v>
      </c>
      <c r="BL24" s="178">
        <v>13751678.347694181</v>
      </c>
      <c r="BM24" s="179">
        <v>344679.65908302594</v>
      </c>
      <c r="BN24" s="180">
        <v>14096358.006777206</v>
      </c>
      <c r="BO24" s="82"/>
      <c r="BP24" s="84">
        <v>6651470.1946256552</v>
      </c>
      <c r="BQ24" s="88">
        <v>90.455580414584674</v>
      </c>
      <c r="BR24" s="85">
        <v>61542.701647152629</v>
      </c>
      <c r="BS24" s="88">
        <v>6.4060270268713051</v>
      </c>
      <c r="BT24" s="85">
        <v>6713012.8962728074</v>
      </c>
      <c r="BU24" s="89">
        <v>80.743479628010675</v>
      </c>
      <c r="BV24" s="87">
        <v>0</v>
      </c>
      <c r="BW24" s="88">
        <v>0</v>
      </c>
      <c r="BX24" s="85">
        <v>0</v>
      </c>
      <c r="BY24" s="88">
        <v>0</v>
      </c>
      <c r="BZ24" s="85">
        <v>0</v>
      </c>
      <c r="CA24" s="89">
        <v>0</v>
      </c>
      <c r="CB24" s="178">
        <v>6651470.1946256552</v>
      </c>
      <c r="CC24" s="179">
        <v>61542.701647152629</v>
      </c>
      <c r="CD24" s="180">
        <v>6713012.8962728074</v>
      </c>
      <c r="CE24" s="82"/>
      <c r="CF24" s="84">
        <v>19866539.737393569</v>
      </c>
      <c r="CG24" s="88">
        <v>159.68603598901672</v>
      </c>
      <c r="CH24" s="85">
        <v>3346.8911348346237</v>
      </c>
      <c r="CI24" s="88">
        <v>0.20514196352035696</v>
      </c>
      <c r="CJ24" s="85">
        <v>19869886.628528405</v>
      </c>
      <c r="CK24" s="89">
        <v>141.19656513432869</v>
      </c>
      <c r="CL24" s="87">
        <v>0</v>
      </c>
      <c r="CM24" s="88">
        <v>0</v>
      </c>
      <c r="CN24" s="85">
        <v>0</v>
      </c>
      <c r="CO24" s="88">
        <v>0</v>
      </c>
      <c r="CP24" s="85">
        <v>0</v>
      </c>
      <c r="CQ24" s="89">
        <v>0</v>
      </c>
      <c r="CR24" s="178">
        <v>19866539.737393569</v>
      </c>
      <c r="CS24" s="179">
        <v>3346.8911348346237</v>
      </c>
      <c r="CT24" s="180">
        <v>19869886.628528405</v>
      </c>
      <c r="CU24" s="82"/>
      <c r="CV24" s="87">
        <v>82990177.577375188</v>
      </c>
      <c r="CW24" s="88">
        <v>128.54815949506377</v>
      </c>
      <c r="CX24" s="88">
        <v>998159.10350262374</v>
      </c>
      <c r="CY24" s="88">
        <v>11.597600719245971</v>
      </c>
      <c r="CZ24" s="85">
        <v>83988336.680877805</v>
      </c>
      <c r="DA24" s="89">
        <v>114.79116953029924</v>
      </c>
      <c r="DB24" s="87">
        <v>70937.768109001248</v>
      </c>
      <c r="DC24" s="88">
        <v>3.0618169874036514E-2</v>
      </c>
      <c r="DD24" s="85">
        <v>0</v>
      </c>
      <c r="DE24" s="88">
        <v>0</v>
      </c>
      <c r="DF24" s="85">
        <v>70937.768109001248</v>
      </c>
      <c r="DG24" s="89">
        <v>2.1742390876674789E-2</v>
      </c>
      <c r="DH24" s="226"/>
      <c r="DI24" s="239" t="s">
        <v>87</v>
      </c>
      <c r="DJ24" s="87">
        <v>83988336.680877805</v>
      </c>
      <c r="DK24" s="85">
        <v>70937.768109001248</v>
      </c>
      <c r="DL24" s="86">
        <v>84059274.448986813</v>
      </c>
      <c r="DM24"/>
    </row>
    <row r="25" spans="1:117" s="65" customFormat="1" ht="15.6">
      <c r="A25" s="74">
        <v>13</v>
      </c>
      <c r="B25" s="74" t="s">
        <v>88</v>
      </c>
      <c r="C25" s="83"/>
      <c r="D25" s="84">
        <v>1644845.6799999429</v>
      </c>
      <c r="E25" s="88">
        <v>17.003976719422976</v>
      </c>
      <c r="F25" s="85">
        <v>0</v>
      </c>
      <c r="G25" s="88">
        <v>0</v>
      </c>
      <c r="H25" s="85">
        <v>1644845.6799999429</v>
      </c>
      <c r="I25" s="89">
        <v>14.902879198339626</v>
      </c>
      <c r="J25" s="87">
        <v>0</v>
      </c>
      <c r="K25" s="88">
        <v>0</v>
      </c>
      <c r="L25" s="85">
        <v>0</v>
      </c>
      <c r="M25" s="88">
        <v>0</v>
      </c>
      <c r="N25" s="85">
        <v>0</v>
      </c>
      <c r="O25" s="89">
        <v>0</v>
      </c>
      <c r="P25" s="178">
        <v>1644845.6799999429</v>
      </c>
      <c r="Q25" s="179">
        <v>0</v>
      </c>
      <c r="R25" s="180">
        <v>1644845.6799999429</v>
      </c>
      <c r="S25" s="80"/>
      <c r="T25" s="84">
        <v>5341335.7504735161</v>
      </c>
      <c r="U25" s="88">
        <v>29.042730804638694</v>
      </c>
      <c r="V25" s="85">
        <v>161783.13188090103</v>
      </c>
      <c r="W25" s="88">
        <v>7.0105790129090018</v>
      </c>
      <c r="X25" s="85">
        <v>5503118.8823544169</v>
      </c>
      <c r="Y25" s="89">
        <v>26.586399740830075</v>
      </c>
      <c r="Z25" s="87">
        <v>3907.0895308713198</v>
      </c>
      <c r="AA25" s="88">
        <v>4.8650160576358837E-3</v>
      </c>
      <c r="AB25" s="85">
        <v>160.69998381369169</v>
      </c>
      <c r="AC25" s="88">
        <v>6.8562401098061607E-4</v>
      </c>
      <c r="AD25" s="85">
        <v>4067.7895146850115</v>
      </c>
      <c r="AE25" s="89">
        <v>3.9208214436897452E-3</v>
      </c>
      <c r="AF25" s="178">
        <v>5345242.8400043873</v>
      </c>
      <c r="AG25" s="179">
        <v>161943.83186471471</v>
      </c>
      <c r="AH25" s="180">
        <v>5507186.6718691019</v>
      </c>
      <c r="AI25" s="82"/>
      <c r="AJ25" s="84">
        <v>694413.6439061173</v>
      </c>
      <c r="AK25" s="88">
        <v>11.507393220749313</v>
      </c>
      <c r="AL25" s="85">
        <v>16012.645715318537</v>
      </c>
      <c r="AM25" s="88">
        <v>1.8443498865835679</v>
      </c>
      <c r="AN25" s="85">
        <v>710426.2896214358</v>
      </c>
      <c r="AO25" s="89">
        <v>10.292005876272123</v>
      </c>
      <c r="AP25" s="87">
        <v>1790.4466954298878</v>
      </c>
      <c r="AQ25" s="88">
        <v>1.6748486421487789E-2</v>
      </c>
      <c r="AR25" s="85">
        <v>0</v>
      </c>
      <c r="AS25" s="88">
        <v>0</v>
      </c>
      <c r="AT25" s="85">
        <v>1790.4466954298878</v>
      </c>
      <c r="AU25" s="89">
        <v>8.9399410581944214E-3</v>
      </c>
      <c r="AV25" s="178">
        <v>696204.09060154716</v>
      </c>
      <c r="AW25" s="179">
        <v>16012.645715318537</v>
      </c>
      <c r="AX25" s="180">
        <v>712216.73631686566</v>
      </c>
      <c r="AY25" s="82"/>
      <c r="AZ25" s="84">
        <v>1912895.6922415716</v>
      </c>
      <c r="BA25" s="88">
        <v>17.934181735215649</v>
      </c>
      <c r="BB25" s="85">
        <v>28164.645465226116</v>
      </c>
      <c r="BC25" s="88">
        <v>1.9098559344426742</v>
      </c>
      <c r="BD25" s="85">
        <v>1941060.3377067978</v>
      </c>
      <c r="BE25" s="89">
        <v>15.987779635008918</v>
      </c>
      <c r="BF25" s="87">
        <v>0</v>
      </c>
      <c r="BG25" s="88">
        <v>0</v>
      </c>
      <c r="BH25" s="85">
        <v>0</v>
      </c>
      <c r="BI25" s="88">
        <v>0</v>
      </c>
      <c r="BJ25" s="85">
        <v>0</v>
      </c>
      <c r="BK25" s="89">
        <v>0</v>
      </c>
      <c r="BL25" s="178">
        <v>1912895.6922415716</v>
      </c>
      <c r="BM25" s="179">
        <v>28164.645465226116</v>
      </c>
      <c r="BN25" s="180">
        <v>1941060.3377067978</v>
      </c>
      <c r="BO25" s="82"/>
      <c r="BP25" s="84">
        <v>1778377.9189124038</v>
      </c>
      <c r="BQ25" s="88">
        <v>24.18475948094602</v>
      </c>
      <c r="BR25" s="85">
        <v>13985.761972516242</v>
      </c>
      <c r="BS25" s="88">
        <v>1.4557886928818822</v>
      </c>
      <c r="BT25" s="85">
        <v>1792363.6808849201</v>
      </c>
      <c r="BU25" s="89">
        <v>21.558379611317296</v>
      </c>
      <c r="BV25" s="87">
        <v>43795.906025206576</v>
      </c>
      <c r="BW25" s="88">
        <v>0.2027729056425519</v>
      </c>
      <c r="BX25" s="85">
        <v>0</v>
      </c>
      <c r="BY25" s="88">
        <v>0</v>
      </c>
      <c r="BZ25" s="85">
        <v>43795.906025206576</v>
      </c>
      <c r="CA25" s="89">
        <v>0.13633306362557379</v>
      </c>
      <c r="CB25" s="178">
        <v>1822173.8249376104</v>
      </c>
      <c r="CC25" s="179">
        <v>13985.761972516242</v>
      </c>
      <c r="CD25" s="180">
        <v>1836159.5869101267</v>
      </c>
      <c r="CE25" s="82"/>
      <c r="CF25" s="84">
        <v>5204.7351631069541</v>
      </c>
      <c r="CG25" s="88">
        <v>4.1835344129145198E-2</v>
      </c>
      <c r="CH25" s="85">
        <v>0</v>
      </c>
      <c r="CI25" s="88">
        <v>0</v>
      </c>
      <c r="CJ25" s="85">
        <v>5204.7351631069541</v>
      </c>
      <c r="CK25" s="89">
        <v>3.6985149498006423E-2</v>
      </c>
      <c r="CL25" s="87">
        <v>0</v>
      </c>
      <c r="CM25" s="88">
        <v>0</v>
      </c>
      <c r="CN25" s="85">
        <v>0</v>
      </c>
      <c r="CO25" s="88">
        <v>0</v>
      </c>
      <c r="CP25" s="85">
        <v>0</v>
      </c>
      <c r="CQ25" s="89">
        <v>0</v>
      </c>
      <c r="CR25" s="178">
        <v>5204.7351631069541</v>
      </c>
      <c r="CS25" s="179">
        <v>0</v>
      </c>
      <c r="CT25" s="180">
        <v>5204.7351631069541</v>
      </c>
      <c r="CU25" s="82"/>
      <c r="CV25" s="87">
        <v>11377073.420696659</v>
      </c>
      <c r="CW25" s="88">
        <v>17.622589701139194</v>
      </c>
      <c r="CX25" s="88">
        <v>219946.18503396193</v>
      </c>
      <c r="CY25" s="88">
        <v>2.5555525414677334</v>
      </c>
      <c r="CZ25" s="85">
        <v>11597019.605730621</v>
      </c>
      <c r="DA25" s="89">
        <v>15.850241786139804</v>
      </c>
      <c r="DB25" s="87">
        <v>49493.442251507782</v>
      </c>
      <c r="DC25" s="88">
        <v>2.1362366802673532E-2</v>
      </c>
      <c r="DD25" s="85">
        <v>160.69998381369169</v>
      </c>
      <c r="DE25" s="88">
        <v>1.6990977315794494E-4</v>
      </c>
      <c r="DF25" s="85">
        <v>49654.142235321473</v>
      </c>
      <c r="DG25" s="89">
        <v>1.5218970062146292E-2</v>
      </c>
      <c r="DH25" s="226"/>
      <c r="DI25" s="239" t="s">
        <v>88</v>
      </c>
      <c r="DJ25" s="87">
        <v>11597019.605730621</v>
      </c>
      <c r="DK25" s="85">
        <v>49654.142235321473</v>
      </c>
      <c r="DL25" s="86">
        <v>11646673.747965943</v>
      </c>
      <c r="DM25"/>
    </row>
    <row r="26" spans="1:117" s="65" customFormat="1" ht="15.6">
      <c r="A26" s="74">
        <v>14</v>
      </c>
      <c r="B26" s="74" t="s">
        <v>89</v>
      </c>
      <c r="C26" s="83"/>
      <c r="D26" s="84">
        <v>448978.72</v>
      </c>
      <c r="E26" s="88">
        <v>4.6414224721656518</v>
      </c>
      <c r="F26" s="85">
        <v>64964.5</v>
      </c>
      <c r="G26" s="88">
        <v>4.7634917143276141</v>
      </c>
      <c r="H26" s="85">
        <v>513943.22</v>
      </c>
      <c r="I26" s="89">
        <v>4.6565059662411317</v>
      </c>
      <c r="J26" s="87">
        <v>157659.37000000002</v>
      </c>
      <c r="K26" s="88">
        <v>0.68014965422927431</v>
      </c>
      <c r="L26" s="85">
        <v>291180.13</v>
      </c>
      <c r="M26" s="88">
        <v>1.6012633356063439</v>
      </c>
      <c r="N26" s="85">
        <v>448839.5</v>
      </c>
      <c r="O26" s="89">
        <v>1.0850838279200763</v>
      </c>
      <c r="P26" s="178">
        <v>606638.09</v>
      </c>
      <c r="Q26" s="179">
        <v>356144.63</v>
      </c>
      <c r="R26" s="180">
        <v>962782.71999999997</v>
      </c>
      <c r="S26" s="80"/>
      <c r="T26" s="84">
        <v>7472964.7833809154</v>
      </c>
      <c r="U26" s="88">
        <v>40.63315145411643</v>
      </c>
      <c r="V26" s="85">
        <v>666826.01047680865</v>
      </c>
      <c r="W26" s="88">
        <v>28.895697468336813</v>
      </c>
      <c r="X26" s="85">
        <v>8139790.7938577244</v>
      </c>
      <c r="Y26" s="89">
        <v>39.324560577118334</v>
      </c>
      <c r="Z26" s="87">
        <v>1271358.1961419976</v>
      </c>
      <c r="AA26" s="88">
        <v>1.5830653457942268</v>
      </c>
      <c r="AB26" s="85">
        <v>877395.23529261525</v>
      </c>
      <c r="AC26" s="88">
        <v>3.743393285801631</v>
      </c>
      <c r="AD26" s="85">
        <v>2148753.4314346127</v>
      </c>
      <c r="AE26" s="89">
        <v>2.0711195849137076</v>
      </c>
      <c r="AF26" s="178">
        <v>8744322.9795229137</v>
      </c>
      <c r="AG26" s="179">
        <v>1544221.2457694239</v>
      </c>
      <c r="AH26" s="180">
        <v>10288544.225292338</v>
      </c>
      <c r="AI26" s="82"/>
      <c r="AJ26" s="84">
        <v>899124.74963790399</v>
      </c>
      <c r="AK26" s="88">
        <v>14.899738994745281</v>
      </c>
      <c r="AL26" s="85">
        <v>143487.14240351677</v>
      </c>
      <c r="AM26" s="88">
        <v>16.526968717290575</v>
      </c>
      <c r="AN26" s="85">
        <v>1042611.8920414208</v>
      </c>
      <c r="AO26" s="89">
        <v>15.104406855888577</v>
      </c>
      <c r="AP26" s="87">
        <v>221151.37268324607</v>
      </c>
      <c r="AQ26" s="88">
        <v>2.0687299833796007</v>
      </c>
      <c r="AR26" s="85">
        <v>372331.61556429684</v>
      </c>
      <c r="AS26" s="88">
        <v>3.9875725912661779</v>
      </c>
      <c r="AT26" s="85">
        <v>593482.98824754287</v>
      </c>
      <c r="AU26" s="89">
        <v>2.9633403482588583</v>
      </c>
      <c r="AV26" s="178">
        <v>1120276.12232115</v>
      </c>
      <c r="AW26" s="179">
        <v>515818.75796781364</v>
      </c>
      <c r="AX26" s="180">
        <v>1636094.8802889637</v>
      </c>
      <c r="AY26" s="82"/>
      <c r="AZ26" s="84">
        <v>5424001.6286532069</v>
      </c>
      <c r="BA26" s="88">
        <v>50.852240054126185</v>
      </c>
      <c r="BB26" s="85">
        <v>557848.15630580904</v>
      </c>
      <c r="BC26" s="88">
        <v>37.827907798590154</v>
      </c>
      <c r="BD26" s="85">
        <v>5981849.7849590164</v>
      </c>
      <c r="BE26" s="89">
        <v>49.270233549069808</v>
      </c>
      <c r="BF26" s="87">
        <v>1714406.7142614233</v>
      </c>
      <c r="BG26" s="88">
        <v>3.4469097044713211</v>
      </c>
      <c r="BH26" s="85">
        <v>1171986.0907114276</v>
      </c>
      <c r="BI26" s="88">
        <v>6.5200169717801613</v>
      </c>
      <c r="BJ26" s="85">
        <v>2886392.8049728507</v>
      </c>
      <c r="BK26" s="89">
        <v>4.2627052310317719</v>
      </c>
      <c r="BL26" s="178">
        <v>7138408.3429146297</v>
      </c>
      <c r="BM26" s="179">
        <v>1729834.2470172367</v>
      </c>
      <c r="BN26" s="180">
        <v>8868242.5899318662</v>
      </c>
      <c r="BO26" s="82"/>
      <c r="BP26" s="84">
        <v>1200214.9414123194</v>
      </c>
      <c r="BQ26" s="88">
        <v>16.322126683425392</v>
      </c>
      <c r="BR26" s="85">
        <v>98951.482863288489</v>
      </c>
      <c r="BS26" s="88">
        <v>10.299935761766264</v>
      </c>
      <c r="BT26" s="85">
        <v>1299166.4242756078</v>
      </c>
      <c r="BU26" s="89">
        <v>15.62624999128708</v>
      </c>
      <c r="BV26" s="87">
        <v>379796.44875591435</v>
      </c>
      <c r="BW26" s="88">
        <v>1.7584390062083679</v>
      </c>
      <c r="BX26" s="85">
        <v>527358.42298520822</v>
      </c>
      <c r="BY26" s="88">
        <v>5.010198114949203</v>
      </c>
      <c r="BZ26" s="85">
        <v>907154.87174112257</v>
      </c>
      <c r="CA26" s="89">
        <v>2.8238987172945089</v>
      </c>
      <c r="CB26" s="178">
        <v>1580011.3901682338</v>
      </c>
      <c r="CC26" s="179">
        <v>626309.90584849671</v>
      </c>
      <c r="CD26" s="180">
        <v>2206321.2960167304</v>
      </c>
      <c r="CE26" s="82"/>
      <c r="CF26" s="84">
        <v>3425473.1383820851</v>
      </c>
      <c r="CG26" s="88">
        <v>27.533744380532795</v>
      </c>
      <c r="CH26" s="85">
        <v>182481.59617002882</v>
      </c>
      <c r="CI26" s="88">
        <v>11.184897098990428</v>
      </c>
      <c r="CJ26" s="85">
        <v>3607954.7345521138</v>
      </c>
      <c r="CK26" s="89">
        <v>25.638335296159983</v>
      </c>
      <c r="CL26" s="87">
        <v>1080015.4330959886</v>
      </c>
      <c r="CM26" s="88">
        <v>2.3392653795750147</v>
      </c>
      <c r="CN26" s="85">
        <v>516586.45562430558</v>
      </c>
      <c r="CO26" s="88">
        <v>3.4169160672309129</v>
      </c>
      <c r="CP26" s="85">
        <v>1596601.8887202942</v>
      </c>
      <c r="CQ26" s="89">
        <v>2.6051020007673573</v>
      </c>
      <c r="CR26" s="178">
        <v>4505488.5714780735</v>
      </c>
      <c r="CS26" s="179">
        <v>699068.05179433443</v>
      </c>
      <c r="CT26" s="180">
        <v>5204556.6232724078</v>
      </c>
      <c r="CU26" s="82"/>
      <c r="CV26" s="87">
        <v>18870757.961466428</v>
      </c>
      <c r="CW26" s="88">
        <v>29.229979679964604</v>
      </c>
      <c r="CX26" s="88">
        <v>1714558.8882194518</v>
      </c>
      <c r="CY26" s="88">
        <v>19.921442709309737</v>
      </c>
      <c r="CZ26" s="85">
        <v>20585316.849685881</v>
      </c>
      <c r="DA26" s="89">
        <v>28.135008856119192</v>
      </c>
      <c r="DB26" s="87">
        <v>4824387.5349385701</v>
      </c>
      <c r="DC26" s="88">
        <v>2.0823028553134035</v>
      </c>
      <c r="DD26" s="85">
        <v>3756837.9501778539</v>
      </c>
      <c r="DE26" s="88">
        <v>3.9721440460499453</v>
      </c>
      <c r="DF26" s="85">
        <v>8581225.485116424</v>
      </c>
      <c r="DG26" s="89">
        <v>2.6301413714002932</v>
      </c>
      <c r="DH26" s="226"/>
      <c r="DI26" s="239" t="s">
        <v>89</v>
      </c>
      <c r="DJ26" s="87">
        <v>20585316.849685881</v>
      </c>
      <c r="DK26" s="85">
        <v>8581225.485116424</v>
      </c>
      <c r="DL26" s="86">
        <v>29166542.334802307</v>
      </c>
      <c r="DM26"/>
    </row>
    <row r="27" spans="1:117" s="65" customFormat="1" ht="15.6">
      <c r="A27" s="74">
        <v>15</v>
      </c>
      <c r="B27" s="74" t="s">
        <v>90</v>
      </c>
      <c r="C27" s="83"/>
      <c r="D27" s="84">
        <v>157349.09999999998</v>
      </c>
      <c r="E27" s="88">
        <v>1.6266331034910524</v>
      </c>
      <c r="F27" s="85">
        <v>0</v>
      </c>
      <c r="G27" s="88">
        <v>0</v>
      </c>
      <c r="H27" s="85">
        <v>157349.09999999998</v>
      </c>
      <c r="I27" s="89">
        <v>1.4256380752190339</v>
      </c>
      <c r="J27" s="87">
        <v>676931.12</v>
      </c>
      <c r="K27" s="88">
        <v>2.9203114740661169</v>
      </c>
      <c r="L27" s="85">
        <v>0</v>
      </c>
      <c r="M27" s="88">
        <v>0</v>
      </c>
      <c r="N27" s="85">
        <v>676931.12</v>
      </c>
      <c r="O27" s="89">
        <v>1.636502604890667</v>
      </c>
      <c r="P27" s="178">
        <v>834280.22</v>
      </c>
      <c r="Q27" s="179">
        <v>0</v>
      </c>
      <c r="R27" s="180">
        <v>834280.22</v>
      </c>
      <c r="S27" s="80"/>
      <c r="T27" s="84">
        <v>404089.85091258073</v>
      </c>
      <c r="U27" s="88">
        <v>2.1971793778176676</v>
      </c>
      <c r="V27" s="85">
        <v>0</v>
      </c>
      <c r="W27" s="88">
        <v>0</v>
      </c>
      <c r="X27" s="85">
        <v>404089.85091258073</v>
      </c>
      <c r="Y27" s="89">
        <v>1.9522191937416336</v>
      </c>
      <c r="Z27" s="87">
        <v>1228570.5212751029</v>
      </c>
      <c r="AA27" s="88">
        <v>1.5297871386654733</v>
      </c>
      <c r="AB27" s="85">
        <v>-1593.9383984826834</v>
      </c>
      <c r="AC27" s="88">
        <v>-6.8005136782758428E-3</v>
      </c>
      <c r="AD27" s="85">
        <v>1226976.5828766201</v>
      </c>
      <c r="AE27" s="89">
        <v>1.1826462700886184</v>
      </c>
      <c r="AF27" s="178">
        <v>1632660.3721876836</v>
      </c>
      <c r="AG27" s="179">
        <v>-1593.9383984826834</v>
      </c>
      <c r="AH27" s="180">
        <v>1631066.4337892008</v>
      </c>
      <c r="AI27" s="82"/>
      <c r="AJ27" s="84">
        <v>51810.5538205333</v>
      </c>
      <c r="AK27" s="88">
        <v>0.85857243881901235</v>
      </c>
      <c r="AL27" s="85">
        <v>0</v>
      </c>
      <c r="AM27" s="88">
        <v>0</v>
      </c>
      <c r="AN27" s="85">
        <v>51810.5538205333</v>
      </c>
      <c r="AO27" s="89">
        <v>0.75058388486437622</v>
      </c>
      <c r="AP27" s="87">
        <v>454398.96174635936</v>
      </c>
      <c r="AQ27" s="88">
        <v>4.2506123528686031</v>
      </c>
      <c r="AR27" s="85">
        <v>0</v>
      </c>
      <c r="AS27" s="88">
        <v>0</v>
      </c>
      <c r="AT27" s="85">
        <v>454398.96174635936</v>
      </c>
      <c r="AU27" s="89">
        <v>2.2688751054617868</v>
      </c>
      <c r="AV27" s="178">
        <v>506209.51556689269</v>
      </c>
      <c r="AW27" s="179">
        <v>0</v>
      </c>
      <c r="AX27" s="180">
        <v>506209.51556689269</v>
      </c>
      <c r="AY27" s="82"/>
      <c r="AZ27" s="84">
        <v>286095.43171844195</v>
      </c>
      <c r="BA27" s="88">
        <v>2.6822620213238264</v>
      </c>
      <c r="BB27" s="85">
        <v>0</v>
      </c>
      <c r="BC27" s="88">
        <v>0</v>
      </c>
      <c r="BD27" s="85">
        <v>286095.43171844195</v>
      </c>
      <c r="BE27" s="89">
        <v>2.3564598317953527</v>
      </c>
      <c r="BF27" s="87">
        <v>1286222.4938366744</v>
      </c>
      <c r="BG27" s="88">
        <v>2.5860216010790134</v>
      </c>
      <c r="BH27" s="85">
        <v>93.432751028128223</v>
      </c>
      <c r="BI27" s="88">
        <v>5.1978699000916942E-4</v>
      </c>
      <c r="BJ27" s="85">
        <v>1286315.9265877025</v>
      </c>
      <c r="BK27" s="89">
        <v>1.8996671622719261</v>
      </c>
      <c r="BL27" s="178">
        <v>1572317.9255551163</v>
      </c>
      <c r="BM27" s="179">
        <v>93.432751028128223</v>
      </c>
      <c r="BN27" s="180">
        <v>1572411.3583061444</v>
      </c>
      <c r="BO27" s="82"/>
      <c r="BP27" s="84">
        <v>118813.11730174716</v>
      </c>
      <c r="BQ27" s="88">
        <v>1.6157795452619526</v>
      </c>
      <c r="BR27" s="85">
        <v>5109.2454931139891</v>
      </c>
      <c r="BS27" s="88">
        <v>0.5318252829305703</v>
      </c>
      <c r="BT27" s="85">
        <v>123922.36279486115</v>
      </c>
      <c r="BU27" s="89">
        <v>1.4905263747277022</v>
      </c>
      <c r="BV27" s="87">
        <v>77728.743220534816</v>
      </c>
      <c r="BW27" s="88">
        <v>0.35988028437407604</v>
      </c>
      <c r="BX27" s="85">
        <v>24589.753535218486</v>
      </c>
      <c r="BY27" s="88">
        <v>0.23361632513959629</v>
      </c>
      <c r="BZ27" s="85">
        <v>102318.49675575329</v>
      </c>
      <c r="CA27" s="89">
        <v>0.31850908896020225</v>
      </c>
      <c r="CB27" s="178">
        <v>196541.86052228196</v>
      </c>
      <c r="CC27" s="179">
        <v>29698.999028332473</v>
      </c>
      <c r="CD27" s="180">
        <v>226240.85955061443</v>
      </c>
      <c r="CE27" s="82"/>
      <c r="CF27" s="84">
        <v>180184.73348345057</v>
      </c>
      <c r="CG27" s="88">
        <v>1.4483139095205415</v>
      </c>
      <c r="CH27" s="85">
        <v>0</v>
      </c>
      <c r="CI27" s="88">
        <v>0</v>
      </c>
      <c r="CJ27" s="85">
        <v>180184.73348345057</v>
      </c>
      <c r="CK27" s="89">
        <v>1.2804031514190839</v>
      </c>
      <c r="CL27" s="87">
        <v>1334578.9923936743</v>
      </c>
      <c r="CM27" s="88">
        <v>2.8906387238053117</v>
      </c>
      <c r="CN27" s="85">
        <v>155.61460465274189</v>
      </c>
      <c r="CO27" s="88">
        <v>1.0292992337384125E-3</v>
      </c>
      <c r="CP27" s="85">
        <v>1334734.606998327</v>
      </c>
      <c r="CQ27" s="89">
        <v>2.1778251796831767</v>
      </c>
      <c r="CR27" s="178">
        <v>1514763.7258771248</v>
      </c>
      <c r="CS27" s="179">
        <v>155.61460465274189</v>
      </c>
      <c r="CT27" s="180">
        <v>1514919.3404817774</v>
      </c>
      <c r="CU27" s="82"/>
      <c r="CV27" s="87">
        <v>1198342.7872367536</v>
      </c>
      <c r="CW27" s="88">
        <v>1.8561806257113638</v>
      </c>
      <c r="CX27" s="88">
        <v>5109.2454931139891</v>
      </c>
      <c r="CY27" s="88">
        <v>5.9364272687402568E-2</v>
      </c>
      <c r="CZ27" s="85">
        <v>1203452.0327298676</v>
      </c>
      <c r="DA27" s="89">
        <v>1.6448196472276373</v>
      </c>
      <c r="DB27" s="87">
        <v>5058430.8324723449</v>
      </c>
      <c r="DC27" s="88">
        <v>2.1833206577167403</v>
      </c>
      <c r="DD27" s="85">
        <v>23244.862492416672</v>
      </c>
      <c r="DE27" s="88">
        <v>2.4577036160458147E-2</v>
      </c>
      <c r="DF27" s="85">
        <v>5081675.6949647618</v>
      </c>
      <c r="DG27" s="89">
        <v>1.5575310897665828</v>
      </c>
      <c r="DH27" s="226"/>
      <c r="DI27" s="239" t="s">
        <v>90</v>
      </c>
      <c r="DJ27" s="87">
        <v>1203452.0327298676</v>
      </c>
      <c r="DK27" s="85">
        <v>5081675.6949647618</v>
      </c>
      <c r="DL27" s="86">
        <v>6285127.7276946297</v>
      </c>
      <c r="DM27"/>
    </row>
    <row r="28" spans="1:117" s="65" customFormat="1" ht="15.6">
      <c r="A28" s="74">
        <v>16</v>
      </c>
      <c r="B28" s="74" t="s">
        <v>91</v>
      </c>
      <c r="C28" s="83"/>
      <c r="D28" s="84">
        <v>119173.54</v>
      </c>
      <c r="E28" s="88">
        <v>1.2319843279956166</v>
      </c>
      <c r="F28" s="85">
        <v>20732.29</v>
      </c>
      <c r="G28" s="88">
        <v>1.5201855110720048</v>
      </c>
      <c r="H28" s="85">
        <v>139905.82999999999</v>
      </c>
      <c r="I28" s="89">
        <v>1.2675959264661911</v>
      </c>
      <c r="J28" s="87">
        <v>50455.45</v>
      </c>
      <c r="K28" s="88">
        <v>0.21766709375714513</v>
      </c>
      <c r="L28" s="85">
        <v>95740.560000000012</v>
      </c>
      <c r="M28" s="88">
        <v>0.52649831723895213</v>
      </c>
      <c r="N28" s="85">
        <v>146196.01</v>
      </c>
      <c r="O28" s="89">
        <v>0.35343352391543476</v>
      </c>
      <c r="P28" s="178">
        <v>169628.99</v>
      </c>
      <c r="Q28" s="179">
        <v>116472.85</v>
      </c>
      <c r="R28" s="180">
        <v>286101.83999999997</v>
      </c>
      <c r="S28" s="80"/>
      <c r="T28" s="84">
        <v>199112.70659662035</v>
      </c>
      <c r="U28" s="88">
        <v>1.0826461783376942</v>
      </c>
      <c r="V28" s="85">
        <v>112178.38765686894</v>
      </c>
      <c r="W28" s="88">
        <v>4.8610472616401159</v>
      </c>
      <c r="X28" s="85">
        <v>311291.09425348928</v>
      </c>
      <c r="Y28" s="89">
        <v>1.5038943632711208</v>
      </c>
      <c r="Z28" s="87">
        <v>634425.2977364558</v>
      </c>
      <c r="AA28" s="88">
        <v>0.78997147018792935</v>
      </c>
      <c r="AB28" s="85">
        <v>443324.71012693626</v>
      </c>
      <c r="AC28" s="88">
        <v>1.8914380618509556</v>
      </c>
      <c r="AD28" s="85">
        <v>1077750.0078633921</v>
      </c>
      <c r="AE28" s="89">
        <v>1.0388112085231118</v>
      </c>
      <c r="AF28" s="178">
        <v>833538.00433307618</v>
      </c>
      <c r="AG28" s="179">
        <v>555503.09778380522</v>
      </c>
      <c r="AH28" s="180">
        <v>1389041.1021168814</v>
      </c>
      <c r="AI28" s="82"/>
      <c r="AJ28" s="84">
        <v>71558.622381368492</v>
      </c>
      <c r="AK28" s="88">
        <v>1.1858252113906453</v>
      </c>
      <c r="AL28" s="85">
        <v>57809.654996114899</v>
      </c>
      <c r="AM28" s="88">
        <v>6.6585642704578323</v>
      </c>
      <c r="AN28" s="85">
        <v>129368.27737748339</v>
      </c>
      <c r="AO28" s="89">
        <v>1.8741692001315919</v>
      </c>
      <c r="AP28" s="87">
        <v>140702.23958314565</v>
      </c>
      <c r="AQ28" s="88">
        <v>1.3161796746847174</v>
      </c>
      <c r="AR28" s="85">
        <v>189191.37575368339</v>
      </c>
      <c r="AS28" s="88">
        <v>2.0261893240410331</v>
      </c>
      <c r="AT28" s="85">
        <v>329893.61533682904</v>
      </c>
      <c r="AU28" s="89">
        <v>1.6472031723222023</v>
      </c>
      <c r="AV28" s="178">
        <v>212260.86196451413</v>
      </c>
      <c r="AW28" s="179">
        <v>247001.03074979829</v>
      </c>
      <c r="AX28" s="180">
        <v>459261.89271431242</v>
      </c>
      <c r="AY28" s="82"/>
      <c r="AZ28" s="84">
        <v>43877.802280457989</v>
      </c>
      <c r="BA28" s="88">
        <v>0.41137239392152769</v>
      </c>
      <c r="BB28" s="85">
        <v>19248.395245039908</v>
      </c>
      <c r="BC28" s="88">
        <v>1.3052414216477866</v>
      </c>
      <c r="BD28" s="85">
        <v>63126.197525497897</v>
      </c>
      <c r="BE28" s="89">
        <v>0.51994660631005851</v>
      </c>
      <c r="BF28" s="87">
        <v>153025.84456995432</v>
      </c>
      <c r="BG28" s="88">
        <v>0.30766694057794286</v>
      </c>
      <c r="BH28" s="85">
        <v>90814.766359341826</v>
      </c>
      <c r="BI28" s="88">
        <v>0.50522256419590228</v>
      </c>
      <c r="BJ28" s="85">
        <v>243840.61092929615</v>
      </c>
      <c r="BK28" s="89">
        <v>0.36011060100881542</v>
      </c>
      <c r="BL28" s="178">
        <v>196903.6468504123</v>
      </c>
      <c r="BM28" s="179">
        <v>110063.16160438173</v>
      </c>
      <c r="BN28" s="180">
        <v>306966.80845479405</v>
      </c>
      <c r="BO28" s="82"/>
      <c r="BP28" s="84">
        <v>28950.456576173397</v>
      </c>
      <c r="BQ28" s="88">
        <v>0.39370699653452734</v>
      </c>
      <c r="BR28" s="85">
        <v>10411.171712722</v>
      </c>
      <c r="BS28" s="88">
        <v>1.0837068504967211</v>
      </c>
      <c r="BT28" s="85">
        <v>39361.628288895401</v>
      </c>
      <c r="BU28" s="89">
        <v>0.4734379154305437</v>
      </c>
      <c r="BV28" s="87">
        <v>120760.47012641205</v>
      </c>
      <c r="BW28" s="88">
        <v>0.55911507802121463</v>
      </c>
      <c r="BX28" s="85">
        <v>82033.142465199286</v>
      </c>
      <c r="BY28" s="88">
        <v>0.77936044600548449</v>
      </c>
      <c r="BZ28" s="85">
        <v>202793.61259161134</v>
      </c>
      <c r="CA28" s="89">
        <v>0.63127988429785442</v>
      </c>
      <c r="CB28" s="178">
        <v>149710.92670258545</v>
      </c>
      <c r="CC28" s="179">
        <v>92444.314177921289</v>
      </c>
      <c r="CD28" s="180">
        <v>242155.24088050675</v>
      </c>
      <c r="CE28" s="82"/>
      <c r="CF28" s="84">
        <v>193993.31098205163</v>
      </c>
      <c r="CG28" s="88">
        <v>1.5593064141311119</v>
      </c>
      <c r="CH28" s="85">
        <v>61685.013953002126</v>
      </c>
      <c r="CI28" s="88">
        <v>3.7808773492492875</v>
      </c>
      <c r="CJ28" s="85">
        <v>255678.32493505377</v>
      </c>
      <c r="CK28" s="89">
        <v>1.8168649844381153</v>
      </c>
      <c r="CL28" s="87">
        <v>947268.14835151564</v>
      </c>
      <c r="CM28" s="88">
        <v>2.0517406665760913</v>
      </c>
      <c r="CN28" s="85">
        <v>329301.65747374686</v>
      </c>
      <c r="CO28" s="88">
        <v>2.1781371000677772</v>
      </c>
      <c r="CP28" s="85">
        <v>1276569.8058252626</v>
      </c>
      <c r="CQ28" s="89">
        <v>2.0829203439939019</v>
      </c>
      <c r="CR28" s="178">
        <v>1141261.4593335672</v>
      </c>
      <c r="CS28" s="179">
        <v>390986.67142674897</v>
      </c>
      <c r="CT28" s="180">
        <v>1532248.1307603163</v>
      </c>
      <c r="CU28" s="82"/>
      <c r="CV28" s="87">
        <v>656666.43881667184</v>
      </c>
      <c r="CW28" s="88">
        <v>1.0171476260953782</v>
      </c>
      <c r="CX28" s="88">
        <v>282064.91356374783</v>
      </c>
      <c r="CY28" s="88">
        <v>3.2773094318749312</v>
      </c>
      <c r="CZ28" s="85">
        <v>938731.35238041962</v>
      </c>
      <c r="DA28" s="89">
        <v>1.2830123094822741</v>
      </c>
      <c r="DB28" s="87">
        <v>2046637.4503674835</v>
      </c>
      <c r="DC28" s="88">
        <v>0.8833699564613896</v>
      </c>
      <c r="DD28" s="85">
        <v>1230406.2121789076</v>
      </c>
      <c r="DE28" s="88">
        <v>1.3009213532082051</v>
      </c>
      <c r="DF28" s="85">
        <v>3277043.6625463911</v>
      </c>
      <c r="DG28" s="89">
        <v>1.0044122634579002</v>
      </c>
      <c r="DH28" s="226"/>
      <c r="DI28" s="239" t="s">
        <v>91</v>
      </c>
      <c r="DJ28" s="87">
        <v>938731.35238041962</v>
      </c>
      <c r="DK28" s="85">
        <v>3277043.6625463911</v>
      </c>
      <c r="DL28" s="86">
        <v>4215775.0149268107</v>
      </c>
      <c r="DM28"/>
    </row>
    <row r="29" spans="1:117" s="65" customFormat="1" ht="15.6">
      <c r="A29" s="74">
        <v>17</v>
      </c>
      <c r="B29" s="74" t="s">
        <v>92</v>
      </c>
      <c r="C29" s="83"/>
      <c r="D29" s="84">
        <v>147187.76</v>
      </c>
      <c r="E29" s="88">
        <v>1.5215878759058441</v>
      </c>
      <c r="F29" s="85">
        <v>56158.409999999989</v>
      </c>
      <c r="G29" s="88">
        <v>4.1177892652881649</v>
      </c>
      <c r="H29" s="85">
        <v>203346.16999999998</v>
      </c>
      <c r="I29" s="89">
        <v>1.8423876742985021</v>
      </c>
      <c r="J29" s="87">
        <v>18063.650000000001</v>
      </c>
      <c r="K29" s="88">
        <v>7.7927403246750446E-2</v>
      </c>
      <c r="L29" s="85">
        <v>61091.380000000005</v>
      </c>
      <c r="M29" s="88">
        <v>0.3359548844064143</v>
      </c>
      <c r="N29" s="85">
        <v>79155.03</v>
      </c>
      <c r="O29" s="89">
        <v>0.1913598133665341</v>
      </c>
      <c r="P29" s="178">
        <v>165251.41</v>
      </c>
      <c r="Q29" s="179">
        <v>117249.79</v>
      </c>
      <c r="R29" s="180">
        <v>282501.2</v>
      </c>
      <c r="S29" s="80"/>
      <c r="T29" s="84">
        <v>14289260.794878019</v>
      </c>
      <c r="U29" s="88">
        <v>77.695762642543045</v>
      </c>
      <c r="V29" s="85">
        <v>1189171.1892148142</v>
      </c>
      <c r="W29" s="88">
        <v>51.530579764042734</v>
      </c>
      <c r="X29" s="85">
        <v>15478431.984092833</v>
      </c>
      <c r="Y29" s="89">
        <v>74.778646234566082</v>
      </c>
      <c r="Z29" s="87">
        <v>879595.65899086301</v>
      </c>
      <c r="AA29" s="88">
        <v>1.0952518419159569</v>
      </c>
      <c r="AB29" s="85">
        <v>341023.52990898641</v>
      </c>
      <c r="AC29" s="88">
        <v>1.4549716488213256</v>
      </c>
      <c r="AD29" s="85">
        <v>1220619.1888998495</v>
      </c>
      <c r="AE29" s="89">
        <v>1.176518566936791</v>
      </c>
      <c r="AF29" s="178">
        <v>15168856.453868883</v>
      </c>
      <c r="AG29" s="179">
        <v>1530194.7191238008</v>
      </c>
      <c r="AH29" s="180">
        <v>16699051.172992684</v>
      </c>
      <c r="AI29" s="82"/>
      <c r="AJ29" s="84">
        <v>428388.23328863271</v>
      </c>
      <c r="AK29" s="88">
        <v>7.0989847259695535</v>
      </c>
      <c r="AL29" s="85">
        <v>96478.138968945277</v>
      </c>
      <c r="AM29" s="88">
        <v>11.112432500454421</v>
      </c>
      <c r="AN29" s="85">
        <v>524866.37225757795</v>
      </c>
      <c r="AO29" s="89">
        <v>7.60378362463352</v>
      </c>
      <c r="AP29" s="87">
        <v>43522.425400239015</v>
      </c>
      <c r="AQ29" s="88">
        <v>0.40712451965575025</v>
      </c>
      <c r="AR29" s="85">
        <v>124664.82819857655</v>
      </c>
      <c r="AS29" s="88">
        <v>1.3351271587994018</v>
      </c>
      <c r="AT29" s="85">
        <v>168187.25359881556</v>
      </c>
      <c r="AU29" s="89">
        <v>0.83978156833761353</v>
      </c>
      <c r="AV29" s="178">
        <v>471910.65868887171</v>
      </c>
      <c r="AW29" s="179">
        <v>221142.96716752183</v>
      </c>
      <c r="AX29" s="180">
        <v>693053.62585639348</v>
      </c>
      <c r="AY29" s="82"/>
      <c r="AZ29" s="84">
        <v>4774922.6481167413</v>
      </c>
      <c r="BA29" s="88">
        <v>44.766858376148406</v>
      </c>
      <c r="BB29" s="85">
        <v>709025.49565088539</v>
      </c>
      <c r="BC29" s="88">
        <v>48.079303970359085</v>
      </c>
      <c r="BD29" s="85">
        <v>5483948.143767627</v>
      </c>
      <c r="BE29" s="89">
        <v>45.16920610307001</v>
      </c>
      <c r="BF29" s="87">
        <v>720069.96167575114</v>
      </c>
      <c r="BG29" s="88">
        <v>1.4477405612983185</v>
      </c>
      <c r="BH29" s="85">
        <v>471982.38814021595</v>
      </c>
      <c r="BI29" s="88">
        <v>2.625742067627709</v>
      </c>
      <c r="BJ29" s="85">
        <v>1192052.349815967</v>
      </c>
      <c r="BK29" s="89">
        <v>1.7604560884678457</v>
      </c>
      <c r="BL29" s="178">
        <v>5494992.6097924924</v>
      </c>
      <c r="BM29" s="179">
        <v>1181007.8837911014</v>
      </c>
      <c r="BN29" s="180">
        <v>6676000.4935835935</v>
      </c>
      <c r="BO29" s="82"/>
      <c r="BP29" s="84">
        <v>1039381.6936381613</v>
      </c>
      <c r="BQ29" s="88">
        <v>14.134901250297979</v>
      </c>
      <c r="BR29" s="85">
        <v>71659.399044977123</v>
      </c>
      <c r="BS29" s="88">
        <v>7.4590818200246822</v>
      </c>
      <c r="BT29" s="85">
        <v>1111041.0926831383</v>
      </c>
      <c r="BU29" s="89">
        <v>13.363496423901111</v>
      </c>
      <c r="BV29" s="87">
        <v>347077.42283131217</v>
      </c>
      <c r="BW29" s="88">
        <v>1.6069515143704987</v>
      </c>
      <c r="BX29" s="85">
        <v>210758.03962931482</v>
      </c>
      <c r="BY29" s="88">
        <v>2.0023185121114495</v>
      </c>
      <c r="BZ29" s="85">
        <v>557835.46246062696</v>
      </c>
      <c r="CA29" s="89">
        <v>1.7364960449151323</v>
      </c>
      <c r="CB29" s="178">
        <v>1386459.1164694736</v>
      </c>
      <c r="CC29" s="179">
        <v>282417.43867429195</v>
      </c>
      <c r="CD29" s="180">
        <v>1668876.5551437656</v>
      </c>
      <c r="CE29" s="82"/>
      <c r="CF29" s="84">
        <v>1690537.0499199964</v>
      </c>
      <c r="CG29" s="88">
        <v>13.588433806928675</v>
      </c>
      <c r="CH29" s="85">
        <v>93693.74464718446</v>
      </c>
      <c r="CI29" s="88">
        <v>5.7427977105231047</v>
      </c>
      <c r="CJ29" s="85">
        <v>1784230.7945671808</v>
      </c>
      <c r="CK29" s="89">
        <v>12.678847358800361</v>
      </c>
      <c r="CL29" s="87">
        <v>147871.37205726604</v>
      </c>
      <c r="CM29" s="88">
        <v>0.32028281326705371</v>
      </c>
      <c r="CN29" s="85">
        <v>147364.97543202504</v>
      </c>
      <c r="CO29" s="88">
        <v>0.97473278058024959</v>
      </c>
      <c r="CP29" s="85">
        <v>295236.3474892911</v>
      </c>
      <c r="CQ29" s="89">
        <v>0.48172359370065854</v>
      </c>
      <c r="CR29" s="178">
        <v>1838408.4219772625</v>
      </c>
      <c r="CS29" s="179">
        <v>241058.72007920948</v>
      </c>
      <c r="CT29" s="180">
        <v>2079467.1420564719</v>
      </c>
      <c r="CU29" s="82"/>
      <c r="CV29" s="87">
        <v>22369678.179841552</v>
      </c>
      <c r="CW29" s="88">
        <v>34.649654241726331</v>
      </c>
      <c r="CX29" s="88">
        <v>2216186.3775268062</v>
      </c>
      <c r="CY29" s="88">
        <v>25.74984753011417</v>
      </c>
      <c r="CZ29" s="85">
        <v>24585864.557368357</v>
      </c>
      <c r="DA29" s="89">
        <v>33.602762692839534</v>
      </c>
      <c r="DB29" s="87">
        <v>2156200.4909554315</v>
      </c>
      <c r="DC29" s="88">
        <v>0.9306595721070795</v>
      </c>
      <c r="DD29" s="85">
        <v>1356885.1413091188</v>
      </c>
      <c r="DE29" s="88">
        <v>1.4346488474355135</v>
      </c>
      <c r="DF29" s="85">
        <v>3513085.6322645503</v>
      </c>
      <c r="DG29" s="89">
        <v>1.0767590105535596</v>
      </c>
      <c r="DH29" s="226"/>
      <c r="DI29" s="239" t="s">
        <v>92</v>
      </c>
      <c r="DJ29" s="87">
        <v>24585864.557368357</v>
      </c>
      <c r="DK29" s="85">
        <v>3513085.6322645503</v>
      </c>
      <c r="DL29" s="86">
        <v>28098950.189632908</v>
      </c>
      <c r="DM29"/>
    </row>
    <row r="30" spans="1:117" s="65" customFormat="1" ht="15.6">
      <c r="A30" s="74">
        <v>18</v>
      </c>
      <c r="B30" s="74" t="s">
        <v>93</v>
      </c>
      <c r="C30" s="83"/>
      <c r="D30" s="84">
        <v>325172.80000000005</v>
      </c>
      <c r="E30" s="88">
        <v>3.3615498330456002</v>
      </c>
      <c r="F30" s="85">
        <v>46840.39</v>
      </c>
      <c r="G30" s="88">
        <v>3.4345497873588502</v>
      </c>
      <c r="H30" s="85">
        <v>372013.19000000006</v>
      </c>
      <c r="I30" s="89">
        <v>3.3705700772847944</v>
      </c>
      <c r="J30" s="87">
        <v>13915.35</v>
      </c>
      <c r="K30" s="88">
        <v>6.0031449389778301E-2</v>
      </c>
      <c r="L30" s="85">
        <v>25632.080000000002</v>
      </c>
      <c r="M30" s="88">
        <v>0.14095642418776536</v>
      </c>
      <c r="N30" s="85">
        <v>39547.43</v>
      </c>
      <c r="O30" s="89">
        <v>9.5607175234802791E-2</v>
      </c>
      <c r="P30" s="178">
        <v>339088.15</v>
      </c>
      <c r="Q30" s="179">
        <v>72472.47</v>
      </c>
      <c r="R30" s="180">
        <v>411560.62</v>
      </c>
      <c r="S30" s="80"/>
      <c r="T30" s="84">
        <v>3435313.5175216259</v>
      </c>
      <c r="U30" s="88">
        <v>18.679014085581912</v>
      </c>
      <c r="V30" s="85">
        <v>66080.946500262085</v>
      </c>
      <c r="W30" s="88">
        <v>2.8634981366842349</v>
      </c>
      <c r="X30" s="85">
        <v>3501394.4640218881</v>
      </c>
      <c r="Y30" s="89">
        <v>16.915766288332229</v>
      </c>
      <c r="Z30" s="87">
        <v>18709.946903531752</v>
      </c>
      <c r="AA30" s="88">
        <v>2.329718615454851E-2</v>
      </c>
      <c r="AB30" s="85">
        <v>16752.691052652623</v>
      </c>
      <c r="AC30" s="88">
        <v>7.1475098887098673E-2</v>
      </c>
      <c r="AD30" s="85">
        <v>35462.637956184379</v>
      </c>
      <c r="AE30" s="89">
        <v>3.4181382995963683E-2</v>
      </c>
      <c r="AF30" s="178">
        <v>3454023.4644251578</v>
      </c>
      <c r="AG30" s="179">
        <v>82833.637552914704</v>
      </c>
      <c r="AH30" s="180">
        <v>3536857.1019780724</v>
      </c>
      <c r="AI30" s="82"/>
      <c r="AJ30" s="84">
        <v>201207.46950995049</v>
      </c>
      <c r="AK30" s="88">
        <v>3.3342856824915152</v>
      </c>
      <c r="AL30" s="85">
        <v>52152.970063793917</v>
      </c>
      <c r="AM30" s="88">
        <v>6.0070225827912829</v>
      </c>
      <c r="AN30" s="85">
        <v>253360.4395737444</v>
      </c>
      <c r="AO30" s="89">
        <v>3.6704541639321482</v>
      </c>
      <c r="AP30" s="87">
        <v>3894.6848721155325</v>
      </c>
      <c r="AQ30" s="88">
        <v>3.6432291932008122E-2</v>
      </c>
      <c r="AR30" s="85">
        <v>24504.234115876432</v>
      </c>
      <c r="AS30" s="88">
        <v>0.26243383114900914</v>
      </c>
      <c r="AT30" s="85">
        <v>28398.918987991965</v>
      </c>
      <c r="AU30" s="89">
        <v>0.14179962046182482</v>
      </c>
      <c r="AV30" s="178">
        <v>205102.15438206602</v>
      </c>
      <c r="AW30" s="179">
        <v>76657.204179670342</v>
      </c>
      <c r="AX30" s="180">
        <v>281759.35856173636</v>
      </c>
      <c r="AY30" s="82"/>
      <c r="AZ30" s="84">
        <v>426639.70008971059</v>
      </c>
      <c r="BA30" s="88">
        <v>3.9999221849366275</v>
      </c>
      <c r="BB30" s="85">
        <v>18533.666856906992</v>
      </c>
      <c r="BC30" s="88">
        <v>1.2567754022449984</v>
      </c>
      <c r="BD30" s="85">
        <v>445173.36694661761</v>
      </c>
      <c r="BE30" s="89">
        <v>3.666724599878243</v>
      </c>
      <c r="BF30" s="87">
        <v>1854.4447162236859</v>
      </c>
      <c r="BG30" s="88">
        <v>3.7284638677530756E-3</v>
      </c>
      <c r="BH30" s="85">
        <v>28311.422789348122</v>
      </c>
      <c r="BI30" s="88">
        <v>0.15750268586356825</v>
      </c>
      <c r="BJ30" s="85">
        <v>30165.867505571809</v>
      </c>
      <c r="BK30" s="89">
        <v>4.4549792735442253E-2</v>
      </c>
      <c r="BL30" s="178">
        <v>428494.14480593428</v>
      </c>
      <c r="BM30" s="179">
        <v>46845.089646255117</v>
      </c>
      <c r="BN30" s="180">
        <v>475339.23445218941</v>
      </c>
      <c r="BO30" s="82"/>
      <c r="BP30" s="84">
        <v>367093.89971681108</v>
      </c>
      <c r="BQ30" s="88">
        <v>4.9922334151579708</v>
      </c>
      <c r="BR30" s="85">
        <v>21626.641213643685</v>
      </c>
      <c r="BS30" s="88">
        <v>2.2511336747833544</v>
      </c>
      <c r="BT30" s="85">
        <v>388720.54093045474</v>
      </c>
      <c r="BU30" s="89">
        <v>4.6754936364019093</v>
      </c>
      <c r="BV30" s="87">
        <v>38054.833368797888</v>
      </c>
      <c r="BW30" s="88">
        <v>0.17619201967172668</v>
      </c>
      <c r="BX30" s="85">
        <v>10224.944870163819</v>
      </c>
      <c r="BY30" s="88">
        <v>9.7142659112114338E-2</v>
      </c>
      <c r="BZ30" s="85">
        <v>48279.778238961706</v>
      </c>
      <c r="CA30" s="89">
        <v>0.15029099009146285</v>
      </c>
      <c r="CB30" s="178">
        <v>405148.73308560898</v>
      </c>
      <c r="CC30" s="179">
        <v>31851.586083807502</v>
      </c>
      <c r="CD30" s="180">
        <v>437000.3191694165</v>
      </c>
      <c r="CE30" s="82"/>
      <c r="CF30" s="84">
        <v>421896.11866425752</v>
      </c>
      <c r="CG30" s="88">
        <v>3.391175296714553</v>
      </c>
      <c r="CH30" s="85">
        <v>24303.155385350463</v>
      </c>
      <c r="CI30" s="88">
        <v>1.4896203116978524</v>
      </c>
      <c r="CJ30" s="85">
        <v>446199.27404960798</v>
      </c>
      <c r="CK30" s="89">
        <v>3.1707178827472586</v>
      </c>
      <c r="CL30" s="87">
        <v>0</v>
      </c>
      <c r="CM30" s="88">
        <v>0</v>
      </c>
      <c r="CN30" s="85">
        <v>0</v>
      </c>
      <c r="CO30" s="88">
        <v>0</v>
      </c>
      <c r="CP30" s="85">
        <v>0</v>
      </c>
      <c r="CQ30" s="89">
        <v>0</v>
      </c>
      <c r="CR30" s="178">
        <v>421896.11866425752</v>
      </c>
      <c r="CS30" s="179">
        <v>24303.155385350463</v>
      </c>
      <c r="CT30" s="180">
        <v>446199.27404960798</v>
      </c>
      <c r="CU30" s="82"/>
      <c r="CV30" s="87">
        <v>5177323.5055023553</v>
      </c>
      <c r="CW30" s="88">
        <v>8.0194479295137437</v>
      </c>
      <c r="CX30" s="88">
        <v>229537.77001995713</v>
      </c>
      <c r="CY30" s="88">
        <v>2.6669970722463821</v>
      </c>
      <c r="CZ30" s="85">
        <v>5406861.2755223121</v>
      </c>
      <c r="DA30" s="89">
        <v>7.3898347536462357</v>
      </c>
      <c r="DB30" s="87">
        <v>76429.259860668855</v>
      </c>
      <c r="DC30" s="88">
        <v>3.298840834920351E-2</v>
      </c>
      <c r="DD30" s="85">
        <v>105425.37282804099</v>
      </c>
      <c r="DE30" s="88">
        <v>0.1114673490139956</v>
      </c>
      <c r="DF30" s="85">
        <v>181854.63268870983</v>
      </c>
      <c r="DG30" s="89">
        <v>5.5738355068861191E-2</v>
      </c>
      <c r="DH30" s="226"/>
      <c r="DI30" s="239" t="s">
        <v>93</v>
      </c>
      <c r="DJ30" s="87">
        <v>5406861.2755223121</v>
      </c>
      <c r="DK30" s="85">
        <v>181854.63268870983</v>
      </c>
      <c r="DL30" s="86">
        <v>5588715.9082110217</v>
      </c>
      <c r="DM30"/>
    </row>
    <row r="31" spans="1:117" s="65" customFormat="1" ht="15.6">
      <c r="A31" s="74">
        <v>19</v>
      </c>
      <c r="B31" s="74" t="s">
        <v>94</v>
      </c>
      <c r="C31" s="83"/>
      <c r="D31" s="84">
        <v>164355.44</v>
      </c>
      <c r="E31" s="88">
        <v>1.6990627810571366</v>
      </c>
      <c r="F31" s="85">
        <v>32235.59</v>
      </c>
      <c r="G31" s="88">
        <v>2.3636596275113653</v>
      </c>
      <c r="H31" s="85">
        <v>196591.03</v>
      </c>
      <c r="I31" s="89">
        <v>1.7811837348578883</v>
      </c>
      <c r="J31" s="87">
        <v>3597413.4800000004</v>
      </c>
      <c r="K31" s="88">
        <v>15.519404489195475</v>
      </c>
      <c r="L31" s="85">
        <v>560589.29</v>
      </c>
      <c r="M31" s="88">
        <v>3.0828033369261565</v>
      </c>
      <c r="N31" s="85">
        <v>4158002.7700000005</v>
      </c>
      <c r="O31" s="89">
        <v>10.052104509905838</v>
      </c>
      <c r="P31" s="178">
        <v>3761768.9200000004</v>
      </c>
      <c r="Q31" s="179">
        <v>592824.88</v>
      </c>
      <c r="R31" s="180">
        <v>4354593.8000000007</v>
      </c>
      <c r="S31" s="80"/>
      <c r="T31" s="84">
        <v>110699.98909303162</v>
      </c>
      <c r="U31" s="88">
        <v>0.60191497660867699</v>
      </c>
      <c r="V31" s="85">
        <v>23981.176149623949</v>
      </c>
      <c r="W31" s="88">
        <v>1.0391808358809183</v>
      </c>
      <c r="X31" s="85">
        <v>134681.16524265555</v>
      </c>
      <c r="Y31" s="89">
        <v>0.65066508161097425</v>
      </c>
      <c r="Z31" s="87">
        <v>4631361.5298335515</v>
      </c>
      <c r="AA31" s="88">
        <v>5.7668625285718846</v>
      </c>
      <c r="AB31" s="85">
        <v>903481.92998563254</v>
      </c>
      <c r="AC31" s="88">
        <v>3.8546917677566079</v>
      </c>
      <c r="AD31" s="85">
        <v>5534843.4598191837</v>
      </c>
      <c r="AE31" s="89">
        <v>5.334871149645859</v>
      </c>
      <c r="AF31" s="178">
        <v>4742061.5189265832</v>
      </c>
      <c r="AG31" s="179">
        <v>927463.10613525647</v>
      </c>
      <c r="AH31" s="180">
        <v>5669524.6250618398</v>
      </c>
      <c r="AI31" s="82"/>
      <c r="AJ31" s="84">
        <v>84311.16137408292</v>
      </c>
      <c r="AK31" s="88">
        <v>1.3971523966208124</v>
      </c>
      <c r="AL31" s="85">
        <v>0</v>
      </c>
      <c r="AM31" s="88">
        <v>0</v>
      </c>
      <c r="AN31" s="85">
        <v>84311.16137408292</v>
      </c>
      <c r="AO31" s="89">
        <v>1.2214229413719693</v>
      </c>
      <c r="AP31" s="87">
        <v>2630992.9324301006</v>
      </c>
      <c r="AQ31" s="88">
        <v>24.61126014882884</v>
      </c>
      <c r="AR31" s="85">
        <v>354328.85210519185</v>
      </c>
      <c r="AS31" s="88">
        <v>3.7947677819625785</v>
      </c>
      <c r="AT31" s="85">
        <v>2985321.7845352925</v>
      </c>
      <c r="AU31" s="89">
        <v>14.906113017277706</v>
      </c>
      <c r="AV31" s="178">
        <v>2715304.0938041834</v>
      </c>
      <c r="AW31" s="179">
        <v>354328.85210519185</v>
      </c>
      <c r="AX31" s="180">
        <v>3069632.9459093753</v>
      </c>
      <c r="AY31" s="82"/>
      <c r="AZ31" s="84">
        <v>191203.57145859938</v>
      </c>
      <c r="BA31" s="88">
        <v>1.7926119091953965</v>
      </c>
      <c r="BB31" s="85">
        <v>57065.865725545416</v>
      </c>
      <c r="BC31" s="88">
        <v>3.8696593019288952</v>
      </c>
      <c r="BD31" s="85">
        <v>248269.4371841448</v>
      </c>
      <c r="BE31" s="89">
        <v>2.0449014256286175</v>
      </c>
      <c r="BF31" s="87">
        <v>5975278.7825462492</v>
      </c>
      <c r="BG31" s="88">
        <v>12.013629117961798</v>
      </c>
      <c r="BH31" s="85">
        <v>926286.56897025835</v>
      </c>
      <c r="BI31" s="88">
        <v>5.1531363710571139</v>
      </c>
      <c r="BJ31" s="85">
        <v>6901565.3515165076</v>
      </c>
      <c r="BK31" s="89">
        <v>10.192423801615513</v>
      </c>
      <c r="BL31" s="178">
        <v>6166482.3540048487</v>
      </c>
      <c r="BM31" s="179">
        <v>983352.43469580379</v>
      </c>
      <c r="BN31" s="180">
        <v>7149834.7887006523</v>
      </c>
      <c r="BO31" s="82"/>
      <c r="BP31" s="84">
        <v>88515.094848489229</v>
      </c>
      <c r="BQ31" s="88">
        <v>1.2037465471079547</v>
      </c>
      <c r="BR31" s="85">
        <v>3824.7747899339993</v>
      </c>
      <c r="BS31" s="88">
        <v>0.39812374205620893</v>
      </c>
      <c r="BT31" s="85">
        <v>92339.869638423232</v>
      </c>
      <c r="BU31" s="89">
        <v>1.110655155622122</v>
      </c>
      <c r="BV31" s="87">
        <v>2658406.0112909311</v>
      </c>
      <c r="BW31" s="88">
        <v>12.308289979817724</v>
      </c>
      <c r="BX31" s="85">
        <v>364250.62708489154</v>
      </c>
      <c r="BY31" s="88">
        <v>3.4605834014354535</v>
      </c>
      <c r="BZ31" s="85">
        <v>3022656.6383758225</v>
      </c>
      <c r="CA31" s="89">
        <v>9.4092822183146119</v>
      </c>
      <c r="CB31" s="178">
        <v>2746921.1061394205</v>
      </c>
      <c r="CC31" s="179">
        <v>368075.40187482553</v>
      </c>
      <c r="CD31" s="180">
        <v>3114996.5080142459</v>
      </c>
      <c r="CE31" s="82"/>
      <c r="CF31" s="84">
        <v>219825.64375877514</v>
      </c>
      <c r="CG31" s="88">
        <v>1.766945131088941</v>
      </c>
      <c r="CH31" s="85">
        <v>18702.147159702618</v>
      </c>
      <c r="CI31" s="88">
        <v>1.1463160992768997</v>
      </c>
      <c r="CJ31" s="85">
        <v>238527.79091847775</v>
      </c>
      <c r="CK31" s="89">
        <v>1.694992296453919</v>
      </c>
      <c r="CL31" s="87">
        <v>6796071.4924257956</v>
      </c>
      <c r="CM31" s="88">
        <v>14.7199885040304</v>
      </c>
      <c r="CN31" s="85">
        <v>974712.1933270205</v>
      </c>
      <c r="CO31" s="88">
        <v>6.4471488132223467</v>
      </c>
      <c r="CP31" s="85">
        <v>7770783.6857528165</v>
      </c>
      <c r="CQ31" s="89">
        <v>12.679230978181222</v>
      </c>
      <c r="CR31" s="178">
        <v>7015897.1361845704</v>
      </c>
      <c r="CS31" s="179">
        <v>993414.34048672311</v>
      </c>
      <c r="CT31" s="180">
        <v>8009311.4766712934</v>
      </c>
      <c r="CU31" s="82"/>
      <c r="CV31" s="87">
        <v>858910.90053297835</v>
      </c>
      <c r="CW31" s="88">
        <v>1.3304154618878963</v>
      </c>
      <c r="CX31" s="88">
        <v>135809.55382480597</v>
      </c>
      <c r="CY31" s="88">
        <v>1.5779698583041617</v>
      </c>
      <c r="CZ31" s="85">
        <v>994720.45435778436</v>
      </c>
      <c r="DA31" s="89">
        <v>1.3595354881868738</v>
      </c>
      <c r="DB31" s="87">
        <v>26289524.228526626</v>
      </c>
      <c r="DC31" s="88">
        <v>11.347088302803384</v>
      </c>
      <c r="DD31" s="85">
        <v>4083649.4614729951</v>
      </c>
      <c r="DE31" s="88">
        <v>4.3176852740686105</v>
      </c>
      <c r="DF31" s="85">
        <v>30373173.689999621</v>
      </c>
      <c r="DG31" s="89">
        <v>9.3093627292921646</v>
      </c>
      <c r="DH31" s="226"/>
      <c r="DI31" s="239" t="s">
        <v>94</v>
      </c>
      <c r="DJ31" s="87">
        <v>994720.45435778436</v>
      </c>
      <c r="DK31" s="85">
        <v>30373173.689999621</v>
      </c>
      <c r="DL31" s="86">
        <v>31367894.144357406</v>
      </c>
      <c r="DM31"/>
    </row>
    <row r="32" spans="1:117" s="65" customFormat="1" ht="15.6">
      <c r="A32" s="74">
        <v>20</v>
      </c>
      <c r="B32" s="74" t="s">
        <v>95</v>
      </c>
      <c r="C32" s="83"/>
      <c r="D32" s="84">
        <v>13142715.370000001</v>
      </c>
      <c r="E32" s="88">
        <v>135.86589240486703</v>
      </c>
      <c r="F32" s="85">
        <v>2380240.71</v>
      </c>
      <c r="G32" s="88">
        <v>174.53004179498461</v>
      </c>
      <c r="H32" s="85">
        <v>15522956.080000002</v>
      </c>
      <c r="I32" s="89">
        <v>140.64343061130191</v>
      </c>
      <c r="J32" s="87">
        <v>11373873.34</v>
      </c>
      <c r="K32" s="88">
        <v>49.06740410955949</v>
      </c>
      <c r="L32" s="85">
        <v>12492106.749999998</v>
      </c>
      <c r="M32" s="88">
        <v>68.696832174831158</v>
      </c>
      <c r="N32" s="85">
        <v>23865980.089999996</v>
      </c>
      <c r="O32" s="89">
        <v>57.696769186137864</v>
      </c>
      <c r="P32" s="178">
        <v>24516588.710000001</v>
      </c>
      <c r="Q32" s="179">
        <v>14872347.459999997</v>
      </c>
      <c r="R32" s="180">
        <v>39388936.170000002</v>
      </c>
      <c r="S32" s="80"/>
      <c r="T32" s="84">
        <v>22329803.775485102</v>
      </c>
      <c r="U32" s="88">
        <v>121.41503741162997</v>
      </c>
      <c r="V32" s="85">
        <v>4275242.2669822872</v>
      </c>
      <c r="W32" s="88">
        <v>185.25988070296344</v>
      </c>
      <c r="X32" s="85">
        <v>26605046.042467389</v>
      </c>
      <c r="Y32" s="89">
        <v>128.53300179944631</v>
      </c>
      <c r="Z32" s="87">
        <v>15749373.013732469</v>
      </c>
      <c r="AA32" s="88">
        <v>19.610749127732038</v>
      </c>
      <c r="AB32" s="85">
        <v>14518177.602332072</v>
      </c>
      <c r="AC32" s="88">
        <v>61.941581595802084</v>
      </c>
      <c r="AD32" s="85">
        <v>30267550.616064541</v>
      </c>
      <c r="AE32" s="89">
        <v>29.173992674648037</v>
      </c>
      <c r="AF32" s="178">
        <v>38079176.789217569</v>
      </c>
      <c r="AG32" s="179">
        <v>18793419.869314358</v>
      </c>
      <c r="AH32" s="180">
        <v>56872596.658531927</v>
      </c>
      <c r="AI32" s="82"/>
      <c r="AJ32" s="84">
        <v>5527869.1938386923</v>
      </c>
      <c r="AK32" s="88">
        <v>91.604427770961834</v>
      </c>
      <c r="AL32" s="85">
        <v>2858318.7720577698</v>
      </c>
      <c r="AM32" s="88">
        <v>329.22353974404166</v>
      </c>
      <c r="AN32" s="85">
        <v>8386187.9658964621</v>
      </c>
      <c r="AO32" s="89">
        <v>121.49141590821652</v>
      </c>
      <c r="AP32" s="87">
        <v>4460095.3583990065</v>
      </c>
      <c r="AQ32" s="88">
        <v>41.721346264793986</v>
      </c>
      <c r="AR32" s="85">
        <v>9180081.1821834706</v>
      </c>
      <c r="AS32" s="88">
        <v>98.316228269237044</v>
      </c>
      <c r="AT32" s="85">
        <v>13640176.540582478</v>
      </c>
      <c r="AU32" s="89">
        <v>68.107235254437541</v>
      </c>
      <c r="AV32" s="178">
        <v>9987964.5522376988</v>
      </c>
      <c r="AW32" s="179">
        <v>12038399.95424124</v>
      </c>
      <c r="AX32" s="180">
        <v>22026364.506478939</v>
      </c>
      <c r="AY32" s="82"/>
      <c r="AZ32" s="84">
        <v>18864149.881408505</v>
      </c>
      <c r="BA32" s="88">
        <v>176.85914272569897</v>
      </c>
      <c r="BB32" s="85">
        <v>4167621.9783837725</v>
      </c>
      <c r="BC32" s="88">
        <v>282.60812222036839</v>
      </c>
      <c r="BD32" s="85">
        <v>23031771.859792277</v>
      </c>
      <c r="BE32" s="89">
        <v>189.70399113568416</v>
      </c>
      <c r="BF32" s="87">
        <v>19305353.732251029</v>
      </c>
      <c r="BG32" s="88">
        <v>38.814483502892244</v>
      </c>
      <c r="BH32" s="85">
        <v>14869805.669619881</v>
      </c>
      <c r="BI32" s="88">
        <v>82.724006796140685</v>
      </c>
      <c r="BJ32" s="85">
        <v>34175159.401870906</v>
      </c>
      <c r="BK32" s="89">
        <v>50.470826598069351</v>
      </c>
      <c r="BL32" s="178">
        <v>38169503.613659531</v>
      </c>
      <c r="BM32" s="179">
        <v>19037427.648003653</v>
      </c>
      <c r="BN32" s="180">
        <v>57206931.261663184</v>
      </c>
      <c r="BO32" s="82"/>
      <c r="BP32" s="84">
        <v>6793199.7577690352</v>
      </c>
      <c r="BQ32" s="88">
        <v>92.383008414848234</v>
      </c>
      <c r="BR32" s="85">
        <v>1444488.0521490127</v>
      </c>
      <c r="BS32" s="88">
        <v>150.35786948568884</v>
      </c>
      <c r="BT32" s="85">
        <v>8237687.8099180479</v>
      </c>
      <c r="BU32" s="89">
        <v>99.082124247270244</v>
      </c>
      <c r="BV32" s="87">
        <v>6759641.2731928118</v>
      </c>
      <c r="BW32" s="88">
        <v>31.296808913548681</v>
      </c>
      <c r="BX32" s="85">
        <v>10436320.009886846</v>
      </c>
      <c r="BY32" s="88">
        <v>99.150840418089501</v>
      </c>
      <c r="BZ32" s="85">
        <v>17195961.283079658</v>
      </c>
      <c r="CA32" s="89">
        <v>53.529617182932675</v>
      </c>
      <c r="CB32" s="178">
        <v>13552841.030961847</v>
      </c>
      <c r="CC32" s="179">
        <v>11880808.062035859</v>
      </c>
      <c r="CD32" s="180">
        <v>25433649.092997707</v>
      </c>
      <c r="CE32" s="82"/>
      <c r="CF32" s="84">
        <v>19394414.110143222</v>
      </c>
      <c r="CG32" s="88">
        <v>155.89111896264947</v>
      </c>
      <c r="CH32" s="85">
        <v>4096756.5366933793</v>
      </c>
      <c r="CI32" s="88">
        <v>251.10367984636096</v>
      </c>
      <c r="CJ32" s="85">
        <v>23491170.646836601</v>
      </c>
      <c r="CK32" s="89">
        <v>166.92961909281649</v>
      </c>
      <c r="CL32" s="87">
        <v>11799802.341530759</v>
      </c>
      <c r="CM32" s="88">
        <v>25.557846913580018</v>
      </c>
      <c r="CN32" s="85">
        <v>11567265.397313802</v>
      </c>
      <c r="CO32" s="88">
        <v>76.510668368646364</v>
      </c>
      <c r="CP32" s="85">
        <v>23367067.738844559</v>
      </c>
      <c r="CQ32" s="89">
        <v>38.126971631808374</v>
      </c>
      <c r="CR32" s="178">
        <v>31194216.451673981</v>
      </c>
      <c r="CS32" s="179">
        <v>15664021.934007181</v>
      </c>
      <c r="CT32" s="180">
        <v>46858238.38568116</v>
      </c>
      <c r="CU32" s="82"/>
      <c r="CV32" s="87">
        <v>86052152.088644564</v>
      </c>
      <c r="CW32" s="88">
        <v>133.29102424526261</v>
      </c>
      <c r="CX32" s="88">
        <v>19222668.31626622</v>
      </c>
      <c r="CY32" s="88">
        <v>223.34799242751168</v>
      </c>
      <c r="CZ32" s="85">
        <v>105274820.40491079</v>
      </c>
      <c r="DA32" s="89">
        <v>143.88449913335774</v>
      </c>
      <c r="DB32" s="87">
        <v>69448139.059106067</v>
      </c>
      <c r="DC32" s="88">
        <v>29.975215965070738</v>
      </c>
      <c r="DD32" s="85">
        <v>73063756.611336067</v>
      </c>
      <c r="DE32" s="88">
        <v>77.251073816484805</v>
      </c>
      <c r="DF32" s="85">
        <v>142511895.67044213</v>
      </c>
      <c r="DG32" s="89">
        <v>43.679825611111632</v>
      </c>
      <c r="DH32" s="226"/>
      <c r="DI32" s="239" t="s">
        <v>95</v>
      </c>
      <c r="DJ32" s="87">
        <v>105274820.40491079</v>
      </c>
      <c r="DK32" s="85">
        <v>142511895.67044213</v>
      </c>
      <c r="DL32" s="86">
        <v>247786716.07535291</v>
      </c>
      <c r="DM32"/>
    </row>
    <row r="33" spans="1:117" s="65" customFormat="1" ht="15.6">
      <c r="A33" s="74">
        <v>21</v>
      </c>
      <c r="B33" s="74" t="s">
        <v>96</v>
      </c>
      <c r="C33" s="83"/>
      <c r="D33" s="84">
        <v>1903842.67</v>
      </c>
      <c r="E33" s="88">
        <v>19.681418647204158</v>
      </c>
      <c r="F33" s="85">
        <v>719147.13</v>
      </c>
      <c r="G33" s="88">
        <v>52.731128464584252</v>
      </c>
      <c r="H33" s="85">
        <v>2622989.7999999998</v>
      </c>
      <c r="I33" s="89">
        <v>23.765208252167689</v>
      </c>
      <c r="J33" s="87">
        <v>1112932.25</v>
      </c>
      <c r="K33" s="88">
        <v>4.8012400723033979</v>
      </c>
      <c r="L33" s="85">
        <v>2365766.5</v>
      </c>
      <c r="M33" s="88">
        <v>13.009868348694486</v>
      </c>
      <c r="N33" s="85">
        <v>3478698.75</v>
      </c>
      <c r="O33" s="89">
        <v>8.4098653434708499</v>
      </c>
      <c r="P33" s="178">
        <v>3016774.92</v>
      </c>
      <c r="Q33" s="179">
        <v>3084913.63</v>
      </c>
      <c r="R33" s="180">
        <v>6101688.5499999998</v>
      </c>
      <c r="S33" s="80"/>
      <c r="T33" s="84">
        <v>2053297.2190657298</v>
      </c>
      <c r="U33" s="88">
        <v>11.164502884873444</v>
      </c>
      <c r="V33" s="85">
        <v>1146257.3362792043</v>
      </c>
      <c r="W33" s="88">
        <v>49.670985668813294</v>
      </c>
      <c r="X33" s="85">
        <v>3199554.5553449341</v>
      </c>
      <c r="Y33" s="89">
        <v>15.457532032199305</v>
      </c>
      <c r="Z33" s="87">
        <v>1646886.7036304246</v>
      </c>
      <c r="AA33" s="88">
        <v>2.050664617476083</v>
      </c>
      <c r="AB33" s="85">
        <v>1208350.1109257697</v>
      </c>
      <c r="AC33" s="88">
        <v>5.1554071759104447</v>
      </c>
      <c r="AD33" s="85">
        <v>2855236.8145561945</v>
      </c>
      <c r="AE33" s="89">
        <v>2.752077925593257</v>
      </c>
      <c r="AF33" s="178">
        <v>3700183.9226961546</v>
      </c>
      <c r="AG33" s="179">
        <v>2354607.447204974</v>
      </c>
      <c r="AH33" s="180">
        <v>6054791.3699011281</v>
      </c>
      <c r="AI33" s="82"/>
      <c r="AJ33" s="84">
        <v>855467.52808420942</v>
      </c>
      <c r="AK33" s="88">
        <v>14.176278533171089</v>
      </c>
      <c r="AL33" s="85">
        <v>498069.38419681159</v>
      </c>
      <c r="AM33" s="88">
        <v>57.368047016449161</v>
      </c>
      <c r="AN33" s="85">
        <v>1353536.912281021</v>
      </c>
      <c r="AO33" s="89">
        <v>19.608803979327234</v>
      </c>
      <c r="AP33" s="87">
        <v>499742.44009896612</v>
      </c>
      <c r="AQ33" s="88">
        <v>4.6747716609508343</v>
      </c>
      <c r="AR33" s="85">
        <v>1328427.8232195778</v>
      </c>
      <c r="AS33" s="88">
        <v>14.227108727571972</v>
      </c>
      <c r="AT33" s="85">
        <v>1828170.2633185438</v>
      </c>
      <c r="AU33" s="89">
        <v>9.1282999042244111</v>
      </c>
      <c r="AV33" s="178">
        <v>1355209.9681831757</v>
      </c>
      <c r="AW33" s="179">
        <v>1826497.2074163894</v>
      </c>
      <c r="AX33" s="180">
        <v>3181707.1755995648</v>
      </c>
      <c r="AY33" s="82"/>
      <c r="AZ33" s="84">
        <v>1988721.5982589561</v>
      </c>
      <c r="BA33" s="88">
        <v>18.645080705958598</v>
      </c>
      <c r="BB33" s="85">
        <v>776590.05079246126</v>
      </c>
      <c r="BC33" s="88">
        <v>52.660883623276682</v>
      </c>
      <c r="BD33" s="85">
        <v>2765311.6490514176</v>
      </c>
      <c r="BE33" s="89">
        <v>22.776825845294976</v>
      </c>
      <c r="BF33" s="87">
        <v>2337987.3797977101</v>
      </c>
      <c r="BG33" s="88">
        <v>4.7006531888368137</v>
      </c>
      <c r="BH33" s="85">
        <v>1779670.845908592</v>
      </c>
      <c r="BI33" s="88">
        <v>9.9007012211746854</v>
      </c>
      <c r="BJ33" s="85">
        <v>4117658.2257063021</v>
      </c>
      <c r="BK33" s="89">
        <v>6.0810722740435725</v>
      </c>
      <c r="BL33" s="178">
        <v>4326708.9780566664</v>
      </c>
      <c r="BM33" s="179">
        <v>2556260.8967010533</v>
      </c>
      <c r="BN33" s="180">
        <v>6882969.8747577202</v>
      </c>
      <c r="BO33" s="82"/>
      <c r="BP33" s="84">
        <v>964031.85077680438</v>
      </c>
      <c r="BQ33" s="88">
        <v>13.110193393126956</v>
      </c>
      <c r="BR33" s="85">
        <v>348707.4817088375</v>
      </c>
      <c r="BS33" s="88">
        <v>36.297229281652704</v>
      </c>
      <c r="BT33" s="85">
        <v>1312739.3324856418</v>
      </c>
      <c r="BU33" s="89">
        <v>15.789503638268485</v>
      </c>
      <c r="BV33" s="87">
        <v>628711.64625743602</v>
      </c>
      <c r="BW33" s="88">
        <v>2.9109042121324906</v>
      </c>
      <c r="BX33" s="85">
        <v>1196150.256867562</v>
      </c>
      <c r="BY33" s="88">
        <v>11.364092239637857</v>
      </c>
      <c r="BZ33" s="85">
        <v>1824861.9031249979</v>
      </c>
      <c r="CA33" s="89">
        <v>5.6806454421432999</v>
      </c>
      <c r="CB33" s="178">
        <v>1592743.4970342405</v>
      </c>
      <c r="CC33" s="179">
        <v>1544857.7385763994</v>
      </c>
      <c r="CD33" s="180">
        <v>3137601.2356106397</v>
      </c>
      <c r="CE33" s="82"/>
      <c r="CF33" s="84">
        <v>698408.08306931553</v>
      </c>
      <c r="CG33" s="88">
        <v>5.6137616193980833</v>
      </c>
      <c r="CH33" s="85">
        <v>550423.22215499007</v>
      </c>
      <c r="CI33" s="88">
        <v>33.737249289303712</v>
      </c>
      <c r="CJ33" s="85">
        <v>1248831.3052243055</v>
      </c>
      <c r="CK33" s="89">
        <v>8.8742675802046929</v>
      </c>
      <c r="CL33" s="87">
        <v>817727.59194669477</v>
      </c>
      <c r="CM33" s="88">
        <v>1.7711615844975952</v>
      </c>
      <c r="CN33" s="85">
        <v>617066.8070369655</v>
      </c>
      <c r="CO33" s="88">
        <v>4.0815345903162719</v>
      </c>
      <c r="CP33" s="85">
        <v>1434794.3989836602</v>
      </c>
      <c r="CQ33" s="89">
        <v>2.3410881484538613</v>
      </c>
      <c r="CR33" s="178">
        <v>1516135.6750160102</v>
      </c>
      <c r="CS33" s="179">
        <v>1167490.0291919555</v>
      </c>
      <c r="CT33" s="180">
        <v>2683625.7042079656</v>
      </c>
      <c r="CU33" s="82"/>
      <c r="CV33" s="87">
        <v>8463768.9492550157</v>
      </c>
      <c r="CW33" s="88">
        <v>13.11000834772058</v>
      </c>
      <c r="CX33" s="88">
        <v>4039194.6051323051</v>
      </c>
      <c r="CY33" s="88">
        <v>46.931362037649073</v>
      </c>
      <c r="CZ33" s="85">
        <v>12502963.55438732</v>
      </c>
      <c r="DA33" s="89">
        <v>17.088441868495725</v>
      </c>
      <c r="DB33" s="87">
        <v>7043988.0117312316</v>
      </c>
      <c r="DC33" s="88">
        <v>3.0403271386049826</v>
      </c>
      <c r="DD33" s="85">
        <v>8495432.3439584672</v>
      </c>
      <c r="DE33" s="88">
        <v>8.9823094451218513</v>
      </c>
      <c r="DF33" s="85">
        <v>15539420.355689699</v>
      </c>
      <c r="DG33" s="89">
        <v>4.7628246613455385</v>
      </c>
      <c r="DH33" s="226"/>
      <c r="DI33" s="239" t="s">
        <v>96</v>
      </c>
      <c r="DJ33" s="87">
        <v>12502963.55438732</v>
      </c>
      <c r="DK33" s="85">
        <v>15539420.355689699</v>
      </c>
      <c r="DL33" s="86">
        <v>28042383.910077021</v>
      </c>
      <c r="DM33"/>
    </row>
    <row r="34" spans="1:117" s="65" customFormat="1" ht="15.6">
      <c r="A34" s="74">
        <v>22</v>
      </c>
      <c r="B34" s="74" t="s">
        <v>97</v>
      </c>
      <c r="C34" s="83"/>
      <c r="D34" s="84">
        <v>911953.60000000009</v>
      </c>
      <c r="E34" s="88">
        <v>9.4275335201017239</v>
      </c>
      <c r="F34" s="85">
        <v>322818.68000000005</v>
      </c>
      <c r="G34" s="88">
        <v>23.670529403138293</v>
      </c>
      <c r="H34" s="85">
        <v>1234772.2800000003</v>
      </c>
      <c r="I34" s="89">
        <v>11.187470259397852</v>
      </c>
      <c r="J34" s="87">
        <v>1700842.44</v>
      </c>
      <c r="K34" s="88">
        <v>7.3375112273027296</v>
      </c>
      <c r="L34" s="85">
        <v>2597247.17</v>
      </c>
      <c r="M34" s="88">
        <v>14.282831272959239</v>
      </c>
      <c r="N34" s="85">
        <v>4298089.6099999994</v>
      </c>
      <c r="O34" s="89">
        <v>10.390768920209357</v>
      </c>
      <c r="P34" s="178">
        <v>2612796.04</v>
      </c>
      <c r="Q34" s="179">
        <v>2920065.85</v>
      </c>
      <c r="R34" s="180">
        <v>5532861.8900000006</v>
      </c>
      <c r="S34" s="80"/>
      <c r="T34" s="84">
        <v>1098396.4481452038</v>
      </c>
      <c r="U34" s="88">
        <v>5.9723698060778938</v>
      </c>
      <c r="V34" s="85">
        <v>427880.999098639</v>
      </c>
      <c r="W34" s="88">
        <v>18.541448156113837</v>
      </c>
      <c r="X34" s="85">
        <v>1526277.4472438428</v>
      </c>
      <c r="Y34" s="89">
        <v>7.3736772174686838</v>
      </c>
      <c r="Z34" s="87">
        <v>3041321.7048294018</v>
      </c>
      <c r="AA34" s="88">
        <v>3.7869823083198986</v>
      </c>
      <c r="AB34" s="85">
        <v>2416737.8883281285</v>
      </c>
      <c r="AC34" s="88">
        <v>10.310975055264324</v>
      </c>
      <c r="AD34" s="85">
        <v>5458059.5931575298</v>
      </c>
      <c r="AE34" s="89">
        <v>5.260861462111734</v>
      </c>
      <c r="AF34" s="178">
        <v>4139718.1529746056</v>
      </c>
      <c r="AG34" s="179">
        <v>2844618.8874267675</v>
      </c>
      <c r="AH34" s="180">
        <v>6984337.0404013731</v>
      </c>
      <c r="AI34" s="82"/>
      <c r="AJ34" s="84">
        <v>472737.89725909848</v>
      </c>
      <c r="AK34" s="88">
        <v>7.8339199148081606</v>
      </c>
      <c r="AL34" s="85">
        <v>208454.96496280216</v>
      </c>
      <c r="AM34" s="88">
        <v>24.010016696936439</v>
      </c>
      <c r="AN34" s="85">
        <v>681192.86222190061</v>
      </c>
      <c r="AO34" s="89">
        <v>9.8684987355947769</v>
      </c>
      <c r="AP34" s="87">
        <v>800115.61953959649</v>
      </c>
      <c r="AQ34" s="88">
        <v>7.4845710981983169</v>
      </c>
      <c r="AR34" s="85">
        <v>1207777.5599560249</v>
      </c>
      <c r="AS34" s="88">
        <v>12.934976491662738</v>
      </c>
      <c r="AT34" s="85">
        <v>2007893.1794956215</v>
      </c>
      <c r="AU34" s="89">
        <v>10.025680586671434</v>
      </c>
      <c r="AV34" s="178">
        <v>1272853.5167986951</v>
      </c>
      <c r="AW34" s="179">
        <v>1416232.524918827</v>
      </c>
      <c r="AX34" s="180">
        <v>2689086.0417175218</v>
      </c>
      <c r="AY34" s="82"/>
      <c r="AZ34" s="84">
        <v>1180953.8340969689</v>
      </c>
      <c r="BA34" s="88">
        <v>11.071926591447459</v>
      </c>
      <c r="BB34" s="85">
        <v>358287.49633485137</v>
      </c>
      <c r="BC34" s="88">
        <v>24.295619199488126</v>
      </c>
      <c r="BD34" s="85">
        <v>1539241.3304318204</v>
      </c>
      <c r="BE34" s="89">
        <v>12.678148493372158</v>
      </c>
      <c r="BF34" s="87">
        <v>3463312.3832292198</v>
      </c>
      <c r="BG34" s="88">
        <v>6.9631814691715901</v>
      </c>
      <c r="BH34" s="85">
        <v>2613213.3561002985</v>
      </c>
      <c r="BI34" s="88">
        <v>14.537881949020308</v>
      </c>
      <c r="BJ34" s="85">
        <v>6076525.7393295188</v>
      </c>
      <c r="BK34" s="89">
        <v>8.973982339102589</v>
      </c>
      <c r="BL34" s="178">
        <v>4644266.2173261885</v>
      </c>
      <c r="BM34" s="179">
        <v>2971500.8524351497</v>
      </c>
      <c r="BN34" s="180">
        <v>7615767.0697613377</v>
      </c>
      <c r="BO34" s="82"/>
      <c r="BP34" s="84">
        <v>458620.51111528551</v>
      </c>
      <c r="BQ34" s="88">
        <v>6.2369345887599517</v>
      </c>
      <c r="BR34" s="85">
        <v>121803.9733994831</v>
      </c>
      <c r="BS34" s="88">
        <v>12.678669032942969</v>
      </c>
      <c r="BT34" s="85">
        <v>580424.48451476858</v>
      </c>
      <c r="BU34" s="89">
        <v>6.9812904079236056</v>
      </c>
      <c r="BV34" s="87">
        <v>1309056.2827561288</v>
      </c>
      <c r="BW34" s="88">
        <v>6.0608666470177504</v>
      </c>
      <c r="BX34" s="85">
        <v>1467364.6041455115</v>
      </c>
      <c r="BY34" s="88">
        <v>13.940779274969945</v>
      </c>
      <c r="BZ34" s="85">
        <v>2776420.8869016403</v>
      </c>
      <c r="CA34" s="89">
        <v>8.6427705184927266</v>
      </c>
      <c r="CB34" s="178">
        <v>1767676.7938714144</v>
      </c>
      <c r="CC34" s="179">
        <v>1589168.5775449947</v>
      </c>
      <c r="CD34" s="180">
        <v>3356845.371416409</v>
      </c>
      <c r="CE34" s="82"/>
      <c r="CF34" s="84">
        <v>4306277.0700829001</v>
      </c>
      <c r="CG34" s="88">
        <v>34.613592718293546</v>
      </c>
      <c r="CH34" s="85">
        <v>1152440.0328760848</v>
      </c>
      <c r="CI34" s="88">
        <v>70.636839281402686</v>
      </c>
      <c r="CJ34" s="85">
        <v>5458717.1029589847</v>
      </c>
      <c r="CK34" s="89">
        <v>38.789959871799503</v>
      </c>
      <c r="CL34" s="87">
        <v>4129650.7935710368</v>
      </c>
      <c r="CM34" s="88">
        <v>8.9446398959714024</v>
      </c>
      <c r="CN34" s="85">
        <v>4194340.6876988634</v>
      </c>
      <c r="CO34" s="88">
        <v>27.743100755358423</v>
      </c>
      <c r="CP34" s="85">
        <v>8323991.4812698998</v>
      </c>
      <c r="CQ34" s="89">
        <v>13.581874739987599</v>
      </c>
      <c r="CR34" s="178">
        <v>8435927.8636539374</v>
      </c>
      <c r="CS34" s="179">
        <v>5346780.720574948</v>
      </c>
      <c r="CT34" s="180">
        <v>13782708.584228884</v>
      </c>
      <c r="CU34" s="82"/>
      <c r="CV34" s="87">
        <v>8428939.3606994562</v>
      </c>
      <c r="CW34" s="88">
        <v>13.056058836640029</v>
      </c>
      <c r="CX34" s="88">
        <v>2591686.1466718605</v>
      </c>
      <c r="CY34" s="88">
        <v>30.112775621869964</v>
      </c>
      <c r="CZ34" s="85">
        <v>11020625.507371318</v>
      </c>
      <c r="DA34" s="89">
        <v>15.062454394749649</v>
      </c>
      <c r="DB34" s="87">
        <v>14444299.223925384</v>
      </c>
      <c r="DC34" s="88">
        <v>6.234450549247593</v>
      </c>
      <c r="DD34" s="85">
        <v>14496681.266228827</v>
      </c>
      <c r="DE34" s="88">
        <v>15.327492679424344</v>
      </c>
      <c r="DF34" s="85">
        <v>28940980.49015421</v>
      </c>
      <c r="DG34" s="89">
        <v>8.8703962211535572</v>
      </c>
      <c r="DH34" s="226"/>
      <c r="DI34" s="239" t="s">
        <v>97</v>
      </c>
      <c r="DJ34" s="87">
        <v>11020625.507371318</v>
      </c>
      <c r="DK34" s="85">
        <v>28940980.49015421</v>
      </c>
      <c r="DL34" s="86">
        <v>39961605.997525528</v>
      </c>
      <c r="DM34"/>
    </row>
    <row r="35" spans="1:117" s="65" customFormat="1" ht="15.6">
      <c r="A35" s="74">
        <v>23</v>
      </c>
      <c r="B35" s="74" t="s">
        <v>98</v>
      </c>
      <c r="C35" s="83"/>
      <c r="D35" s="84">
        <v>0</v>
      </c>
      <c r="E35" s="88">
        <v>0</v>
      </c>
      <c r="F35" s="85">
        <v>0</v>
      </c>
      <c r="G35" s="88">
        <v>0</v>
      </c>
      <c r="H35" s="85">
        <v>0</v>
      </c>
      <c r="I35" s="89">
        <v>0</v>
      </c>
      <c r="J35" s="87">
        <v>0</v>
      </c>
      <c r="K35" s="88">
        <v>0</v>
      </c>
      <c r="L35" s="85">
        <v>0</v>
      </c>
      <c r="M35" s="88">
        <v>0</v>
      </c>
      <c r="N35" s="85">
        <v>0</v>
      </c>
      <c r="O35" s="89">
        <v>0</v>
      </c>
      <c r="P35" s="178">
        <v>0</v>
      </c>
      <c r="Q35" s="179">
        <v>0</v>
      </c>
      <c r="R35" s="180">
        <v>0</v>
      </c>
      <c r="S35" s="80"/>
      <c r="T35" s="84">
        <v>2808003.0134764425</v>
      </c>
      <c r="U35" s="88">
        <v>15.268105101196992</v>
      </c>
      <c r="V35" s="85">
        <v>6556.3698118532566</v>
      </c>
      <c r="W35" s="88">
        <v>0.28410841148560284</v>
      </c>
      <c r="X35" s="85">
        <v>2814559.3832882959</v>
      </c>
      <c r="Y35" s="89">
        <v>13.597562120335745</v>
      </c>
      <c r="Z35" s="87">
        <v>2762.7026897885362</v>
      </c>
      <c r="AA35" s="88">
        <v>3.4400524590225321E-3</v>
      </c>
      <c r="AB35" s="85">
        <v>1509.8138718960975</v>
      </c>
      <c r="AC35" s="88">
        <v>6.4415976785890628E-3</v>
      </c>
      <c r="AD35" s="85">
        <v>4272.5165616846334</v>
      </c>
      <c r="AE35" s="89">
        <v>4.1181517610725891E-3</v>
      </c>
      <c r="AF35" s="178">
        <v>2810765.7161662308</v>
      </c>
      <c r="AG35" s="179">
        <v>8066.1836837493538</v>
      </c>
      <c r="AH35" s="180">
        <v>2818831.8998499801</v>
      </c>
      <c r="AI35" s="82"/>
      <c r="AJ35" s="84">
        <v>513554.59446591401</v>
      </c>
      <c r="AK35" s="88">
        <v>8.5103089645523902</v>
      </c>
      <c r="AL35" s="85">
        <v>0</v>
      </c>
      <c r="AM35" s="88">
        <v>0</v>
      </c>
      <c r="AN35" s="85">
        <v>513554.59446591401</v>
      </c>
      <c r="AO35" s="89">
        <v>7.4399089409349095</v>
      </c>
      <c r="AP35" s="87">
        <v>0</v>
      </c>
      <c r="AQ35" s="88">
        <v>0</v>
      </c>
      <c r="AR35" s="85">
        <v>0</v>
      </c>
      <c r="AS35" s="88">
        <v>0</v>
      </c>
      <c r="AT35" s="85">
        <v>0</v>
      </c>
      <c r="AU35" s="89">
        <v>0</v>
      </c>
      <c r="AV35" s="178">
        <v>513554.59446591401</v>
      </c>
      <c r="AW35" s="179">
        <v>0</v>
      </c>
      <c r="AX35" s="180">
        <v>513554.59446591401</v>
      </c>
      <c r="AY35" s="82"/>
      <c r="AZ35" s="84">
        <v>973917.97961133753</v>
      </c>
      <c r="BA35" s="88">
        <v>9.1308805348796902</v>
      </c>
      <c r="BB35" s="85">
        <v>0</v>
      </c>
      <c r="BC35" s="88">
        <v>0</v>
      </c>
      <c r="BD35" s="85">
        <v>973917.97961133753</v>
      </c>
      <c r="BE35" s="89">
        <v>8.0217939329978627</v>
      </c>
      <c r="BF35" s="87">
        <v>0</v>
      </c>
      <c r="BG35" s="88">
        <v>0</v>
      </c>
      <c r="BH35" s="85">
        <v>0</v>
      </c>
      <c r="BI35" s="88">
        <v>0</v>
      </c>
      <c r="BJ35" s="85">
        <v>0</v>
      </c>
      <c r="BK35" s="89">
        <v>0</v>
      </c>
      <c r="BL35" s="178">
        <v>973917.97961133753</v>
      </c>
      <c r="BM35" s="179">
        <v>0</v>
      </c>
      <c r="BN35" s="180">
        <v>973917.97961133753</v>
      </c>
      <c r="BO35" s="82"/>
      <c r="BP35" s="84">
        <v>955984.48815970903</v>
      </c>
      <c r="BQ35" s="88">
        <v>13.000754602147458</v>
      </c>
      <c r="BR35" s="85">
        <v>4603.265196435912</v>
      </c>
      <c r="BS35" s="88">
        <v>0.47915740568709397</v>
      </c>
      <c r="BT35" s="85">
        <v>960587.753356145</v>
      </c>
      <c r="BU35" s="89">
        <v>11.553857990812425</v>
      </c>
      <c r="BV35" s="87">
        <v>0</v>
      </c>
      <c r="BW35" s="88">
        <v>0</v>
      </c>
      <c r="BX35" s="85">
        <v>1683.348054765738</v>
      </c>
      <c r="BY35" s="88">
        <v>1.5992742095687108E-2</v>
      </c>
      <c r="BZ35" s="85">
        <v>1683.348054765738</v>
      </c>
      <c r="CA35" s="89">
        <v>5.2401244381672946E-3</v>
      </c>
      <c r="CB35" s="178">
        <v>955984.48815970903</v>
      </c>
      <c r="CC35" s="179">
        <v>6286.6132512016502</v>
      </c>
      <c r="CD35" s="180">
        <v>962271.10141091072</v>
      </c>
      <c r="CE35" s="82"/>
      <c r="CF35" s="84">
        <v>1019721.3204306024</v>
      </c>
      <c r="CG35" s="88">
        <v>8.1964578444707215</v>
      </c>
      <c r="CH35" s="85">
        <v>25052.029450967395</v>
      </c>
      <c r="CI35" s="88">
        <v>1.5355212657657</v>
      </c>
      <c r="CJ35" s="85">
        <v>1044773.3498815699</v>
      </c>
      <c r="CK35" s="89">
        <v>7.4242199316508781</v>
      </c>
      <c r="CL35" s="87">
        <v>8026.8568798258375</v>
      </c>
      <c r="CM35" s="88">
        <v>1.738581489706478E-2</v>
      </c>
      <c r="CN35" s="85">
        <v>2308.4434520233835</v>
      </c>
      <c r="CO35" s="88">
        <v>1.526899792984346E-2</v>
      </c>
      <c r="CP35" s="85">
        <v>10335.300331849221</v>
      </c>
      <c r="CQ35" s="89">
        <v>1.6863635050947127E-2</v>
      </c>
      <c r="CR35" s="178">
        <v>1027748.1773104282</v>
      </c>
      <c r="CS35" s="179">
        <v>27360.472902990779</v>
      </c>
      <c r="CT35" s="180">
        <v>1055108.650213419</v>
      </c>
      <c r="CU35" s="82"/>
      <c r="CV35" s="87">
        <v>6271181.3961440045</v>
      </c>
      <c r="CW35" s="88">
        <v>9.7137860150062956</v>
      </c>
      <c r="CX35" s="88">
        <v>36211.664459256564</v>
      </c>
      <c r="CY35" s="88">
        <v>0.42074297003760563</v>
      </c>
      <c r="CZ35" s="85">
        <v>6307393.060603261</v>
      </c>
      <c r="DA35" s="89">
        <v>8.6206377543227077</v>
      </c>
      <c r="DB35" s="87">
        <v>10789.559569614374</v>
      </c>
      <c r="DC35" s="88">
        <v>4.6569912836963148E-3</v>
      </c>
      <c r="DD35" s="85">
        <v>5501.605378685219</v>
      </c>
      <c r="DE35" s="88">
        <v>5.8169048914197344E-3</v>
      </c>
      <c r="DF35" s="85">
        <v>16291.164948299593</v>
      </c>
      <c r="DG35" s="89">
        <v>4.993234007560605E-3</v>
      </c>
      <c r="DH35" s="226"/>
      <c r="DI35" s="239" t="s">
        <v>98</v>
      </c>
      <c r="DJ35" s="87">
        <v>6307393.060603261</v>
      </c>
      <c r="DK35" s="85">
        <v>16291.164948299593</v>
      </c>
      <c r="DL35" s="86">
        <v>6323684.2255515605</v>
      </c>
      <c r="DM35"/>
    </row>
    <row r="36" spans="1:117" s="65" customFormat="1" ht="15.6">
      <c r="A36" s="74">
        <v>24</v>
      </c>
      <c r="B36" s="74" t="s">
        <v>99</v>
      </c>
      <c r="C36" s="83"/>
      <c r="D36" s="84">
        <v>0</v>
      </c>
      <c r="E36" s="88">
        <v>0</v>
      </c>
      <c r="F36" s="85">
        <v>0</v>
      </c>
      <c r="G36" s="88">
        <v>0</v>
      </c>
      <c r="H36" s="85">
        <v>0</v>
      </c>
      <c r="I36" s="89">
        <v>0</v>
      </c>
      <c r="J36" s="87">
        <v>0</v>
      </c>
      <c r="K36" s="88">
        <v>0</v>
      </c>
      <c r="L36" s="85">
        <v>0</v>
      </c>
      <c r="M36" s="88">
        <v>0</v>
      </c>
      <c r="N36" s="85">
        <v>0</v>
      </c>
      <c r="O36" s="89">
        <v>0</v>
      </c>
      <c r="P36" s="178">
        <v>0</v>
      </c>
      <c r="Q36" s="179">
        <v>0</v>
      </c>
      <c r="R36" s="180">
        <v>0</v>
      </c>
      <c r="S36" s="80"/>
      <c r="T36" s="84">
        <v>494627.38602045184</v>
      </c>
      <c r="U36" s="88">
        <v>2.6894639640506752</v>
      </c>
      <c r="V36" s="85">
        <v>0</v>
      </c>
      <c r="W36" s="88">
        <v>0</v>
      </c>
      <c r="X36" s="85">
        <v>494627.38602045184</v>
      </c>
      <c r="Y36" s="89">
        <v>2.389619720858263</v>
      </c>
      <c r="Z36" s="87">
        <v>0</v>
      </c>
      <c r="AA36" s="88">
        <v>0</v>
      </c>
      <c r="AB36" s="85">
        <v>0</v>
      </c>
      <c r="AC36" s="88">
        <v>0</v>
      </c>
      <c r="AD36" s="85">
        <v>0</v>
      </c>
      <c r="AE36" s="89">
        <v>0</v>
      </c>
      <c r="AF36" s="178">
        <v>494627.38602045184</v>
      </c>
      <c r="AG36" s="179">
        <v>0</v>
      </c>
      <c r="AH36" s="180">
        <v>494627.38602045184</v>
      </c>
      <c r="AI36" s="82"/>
      <c r="AJ36" s="84">
        <v>316987.33869514748</v>
      </c>
      <c r="AK36" s="88">
        <v>5.2529180328966358</v>
      </c>
      <c r="AL36" s="85">
        <v>0</v>
      </c>
      <c r="AM36" s="88">
        <v>0</v>
      </c>
      <c r="AN36" s="85">
        <v>316987.33869514748</v>
      </c>
      <c r="AO36" s="89">
        <v>4.5922224447701261</v>
      </c>
      <c r="AP36" s="87">
        <v>0</v>
      </c>
      <c r="AQ36" s="88">
        <v>0</v>
      </c>
      <c r="AR36" s="85">
        <v>0</v>
      </c>
      <c r="AS36" s="88">
        <v>0</v>
      </c>
      <c r="AT36" s="85">
        <v>0</v>
      </c>
      <c r="AU36" s="89">
        <v>0</v>
      </c>
      <c r="AV36" s="178">
        <v>316987.33869514748</v>
      </c>
      <c r="AW36" s="179">
        <v>0</v>
      </c>
      <c r="AX36" s="180">
        <v>316987.33869514748</v>
      </c>
      <c r="AY36" s="82"/>
      <c r="AZ36" s="84">
        <v>273395.7635011177</v>
      </c>
      <c r="BA36" s="88">
        <v>2.5631974227102221</v>
      </c>
      <c r="BB36" s="85">
        <v>0</v>
      </c>
      <c r="BC36" s="88">
        <v>0</v>
      </c>
      <c r="BD36" s="85">
        <v>273395.7635011177</v>
      </c>
      <c r="BE36" s="89">
        <v>2.2518574693895652</v>
      </c>
      <c r="BF36" s="87">
        <v>0</v>
      </c>
      <c r="BG36" s="88">
        <v>0</v>
      </c>
      <c r="BH36" s="85">
        <v>0</v>
      </c>
      <c r="BI36" s="88">
        <v>0</v>
      </c>
      <c r="BJ36" s="85">
        <v>0</v>
      </c>
      <c r="BK36" s="89">
        <v>0</v>
      </c>
      <c r="BL36" s="178">
        <v>273395.7635011177</v>
      </c>
      <c r="BM36" s="179">
        <v>0</v>
      </c>
      <c r="BN36" s="180">
        <v>273395.7635011177</v>
      </c>
      <c r="BO36" s="82"/>
      <c r="BP36" s="84">
        <v>377777.43424686359</v>
      </c>
      <c r="BQ36" s="88">
        <v>5.1375223946644848</v>
      </c>
      <c r="BR36" s="85">
        <v>0</v>
      </c>
      <c r="BS36" s="88">
        <v>0</v>
      </c>
      <c r="BT36" s="85">
        <v>377777.43424686359</v>
      </c>
      <c r="BU36" s="89">
        <v>4.5438709916630211</v>
      </c>
      <c r="BV36" s="87">
        <v>0</v>
      </c>
      <c r="BW36" s="88">
        <v>0</v>
      </c>
      <c r="BX36" s="85">
        <v>0</v>
      </c>
      <c r="BY36" s="88">
        <v>0</v>
      </c>
      <c r="BZ36" s="85">
        <v>0</v>
      </c>
      <c r="CA36" s="89">
        <v>0</v>
      </c>
      <c r="CB36" s="178">
        <v>377777.43424686359</v>
      </c>
      <c r="CC36" s="179">
        <v>0</v>
      </c>
      <c r="CD36" s="180">
        <v>377777.43424686359</v>
      </c>
      <c r="CE36" s="82"/>
      <c r="CF36" s="84">
        <v>419784.87062769104</v>
      </c>
      <c r="CG36" s="88">
        <v>3.3742052136298613</v>
      </c>
      <c r="CH36" s="85">
        <v>0</v>
      </c>
      <c r="CI36" s="88">
        <v>0</v>
      </c>
      <c r="CJ36" s="85">
        <v>419784.87062769104</v>
      </c>
      <c r="CK36" s="89">
        <v>2.9830156022575309</v>
      </c>
      <c r="CL36" s="87">
        <v>0</v>
      </c>
      <c r="CM36" s="88">
        <v>0</v>
      </c>
      <c r="CN36" s="85">
        <v>0</v>
      </c>
      <c r="CO36" s="88">
        <v>0</v>
      </c>
      <c r="CP36" s="85">
        <v>0</v>
      </c>
      <c r="CQ36" s="89">
        <v>0</v>
      </c>
      <c r="CR36" s="178">
        <v>419784.87062769104</v>
      </c>
      <c r="CS36" s="179">
        <v>0</v>
      </c>
      <c r="CT36" s="180">
        <v>419784.87062769104</v>
      </c>
      <c r="CU36" s="82"/>
      <c r="CV36" s="87">
        <v>1882572.7930912715</v>
      </c>
      <c r="CW36" s="88">
        <v>2.9160230129853213</v>
      </c>
      <c r="CX36" s="88">
        <v>0</v>
      </c>
      <c r="CY36" s="88">
        <v>0</v>
      </c>
      <c r="CZ36" s="85">
        <v>1882572.7930912715</v>
      </c>
      <c r="DA36" s="89">
        <v>2.5730088389054941</v>
      </c>
      <c r="DB36" s="87">
        <v>0</v>
      </c>
      <c r="DC36" s="88">
        <v>0</v>
      </c>
      <c r="DD36" s="85">
        <v>0</v>
      </c>
      <c r="DE36" s="88">
        <v>0</v>
      </c>
      <c r="DF36" s="85">
        <v>0</v>
      </c>
      <c r="DG36" s="89">
        <v>0</v>
      </c>
      <c r="DH36" s="226"/>
      <c r="DI36" s="239" t="s">
        <v>99</v>
      </c>
      <c r="DJ36" s="87">
        <v>1882572.7930912715</v>
      </c>
      <c r="DK36" s="85">
        <v>0</v>
      </c>
      <c r="DL36" s="86">
        <v>1882572.7930912715</v>
      </c>
      <c r="DM36"/>
    </row>
    <row r="37" spans="1:117" s="65" customFormat="1" ht="15.6">
      <c r="A37" s="74">
        <v>25</v>
      </c>
      <c r="B37" s="74" t="s">
        <v>100</v>
      </c>
      <c r="C37" s="83"/>
      <c r="D37" s="84">
        <v>0</v>
      </c>
      <c r="E37" s="88">
        <v>0</v>
      </c>
      <c r="F37" s="85">
        <v>0</v>
      </c>
      <c r="G37" s="88">
        <v>0</v>
      </c>
      <c r="H37" s="85">
        <v>0</v>
      </c>
      <c r="I37" s="89">
        <v>0</v>
      </c>
      <c r="J37" s="87">
        <v>0</v>
      </c>
      <c r="K37" s="88">
        <v>0</v>
      </c>
      <c r="L37" s="85">
        <v>0</v>
      </c>
      <c r="M37" s="88">
        <v>0</v>
      </c>
      <c r="N37" s="85">
        <v>0</v>
      </c>
      <c r="O37" s="89">
        <v>0</v>
      </c>
      <c r="P37" s="178">
        <v>0</v>
      </c>
      <c r="Q37" s="179">
        <v>0</v>
      </c>
      <c r="R37" s="180">
        <v>0</v>
      </c>
      <c r="S37" s="80"/>
      <c r="T37" s="84">
        <v>2965507.1001878195</v>
      </c>
      <c r="U37" s="88">
        <v>16.124510503269587</v>
      </c>
      <c r="V37" s="85">
        <v>13679.172605088797</v>
      </c>
      <c r="W37" s="88">
        <v>0.59276217034661338</v>
      </c>
      <c r="X37" s="85">
        <v>2979186.2727929084</v>
      </c>
      <c r="Y37" s="89">
        <v>14.392899525546685</v>
      </c>
      <c r="Z37" s="87">
        <v>3782.3160583114982</v>
      </c>
      <c r="AA37" s="88">
        <v>4.7096510620876116E-3</v>
      </c>
      <c r="AB37" s="85">
        <v>12224.843375362814</v>
      </c>
      <c r="AC37" s="88">
        <v>5.2157106365009767E-2</v>
      </c>
      <c r="AD37" s="85">
        <v>16007.159433674313</v>
      </c>
      <c r="AE37" s="89">
        <v>1.5428825344462483E-2</v>
      </c>
      <c r="AF37" s="178">
        <v>2969289.4162461311</v>
      </c>
      <c r="AG37" s="179">
        <v>25904.015980451612</v>
      </c>
      <c r="AH37" s="180">
        <v>2995193.4322265829</v>
      </c>
      <c r="AI37" s="82"/>
      <c r="AJ37" s="84">
        <v>920915.8191300896</v>
      </c>
      <c r="AK37" s="88">
        <v>15.260847114592586</v>
      </c>
      <c r="AL37" s="85">
        <v>0</v>
      </c>
      <c r="AM37" s="88">
        <v>0</v>
      </c>
      <c r="AN37" s="85">
        <v>920915.8191300896</v>
      </c>
      <c r="AO37" s="89">
        <v>13.341385532184356</v>
      </c>
      <c r="AP37" s="87">
        <v>0</v>
      </c>
      <c r="AQ37" s="88">
        <v>0</v>
      </c>
      <c r="AR37" s="85">
        <v>0</v>
      </c>
      <c r="AS37" s="88">
        <v>0</v>
      </c>
      <c r="AT37" s="85">
        <v>0</v>
      </c>
      <c r="AU37" s="89">
        <v>0</v>
      </c>
      <c r="AV37" s="178">
        <v>920915.8191300896</v>
      </c>
      <c r="AW37" s="179">
        <v>0</v>
      </c>
      <c r="AX37" s="180">
        <v>920915.8191300896</v>
      </c>
      <c r="AY37" s="82"/>
      <c r="AZ37" s="84">
        <v>1585877.1198652748</v>
      </c>
      <c r="BA37" s="88">
        <v>14.868248484608152</v>
      </c>
      <c r="BB37" s="85">
        <v>201.53227060800518</v>
      </c>
      <c r="BC37" s="88">
        <v>1.3665984309215784E-2</v>
      </c>
      <c r="BD37" s="85">
        <v>1586078.6521358828</v>
      </c>
      <c r="BE37" s="89">
        <v>13.063929792156124</v>
      </c>
      <c r="BF37" s="87">
        <v>0</v>
      </c>
      <c r="BG37" s="88">
        <v>0</v>
      </c>
      <c r="BH37" s="85">
        <v>0</v>
      </c>
      <c r="BI37" s="88">
        <v>0</v>
      </c>
      <c r="BJ37" s="85">
        <v>0</v>
      </c>
      <c r="BK37" s="89">
        <v>0</v>
      </c>
      <c r="BL37" s="178">
        <v>1585877.1198652748</v>
      </c>
      <c r="BM37" s="179">
        <v>201.53227060800518</v>
      </c>
      <c r="BN37" s="180">
        <v>1586078.6521358828</v>
      </c>
      <c r="BO37" s="82"/>
      <c r="BP37" s="84">
        <v>1082786.3066885986</v>
      </c>
      <c r="BQ37" s="88">
        <v>14.72517518241604</v>
      </c>
      <c r="BR37" s="85">
        <v>2314.6638182989163</v>
      </c>
      <c r="BS37" s="88">
        <v>0.240935132538661</v>
      </c>
      <c r="BT37" s="85">
        <v>1085100.9705068974</v>
      </c>
      <c r="BU37" s="89">
        <v>13.051491105447408</v>
      </c>
      <c r="BV37" s="87">
        <v>295.392623372005</v>
      </c>
      <c r="BW37" s="88">
        <v>1.367653417468829E-3</v>
      </c>
      <c r="BX37" s="85">
        <v>6661.282228711073</v>
      </c>
      <c r="BY37" s="88">
        <v>6.3285883396933917E-2</v>
      </c>
      <c r="BZ37" s="85">
        <v>6956.6748520830779</v>
      </c>
      <c r="CA37" s="89">
        <v>2.165555827719625E-2</v>
      </c>
      <c r="CB37" s="178">
        <v>1083081.6993119705</v>
      </c>
      <c r="CC37" s="179">
        <v>8975.9460470099893</v>
      </c>
      <c r="CD37" s="180">
        <v>1092057.6453589804</v>
      </c>
      <c r="CE37" s="82"/>
      <c r="CF37" s="84">
        <v>1325473.1305954559</v>
      </c>
      <c r="CG37" s="88">
        <v>10.654072265858499</v>
      </c>
      <c r="CH37" s="85">
        <v>162344.86218316812</v>
      </c>
      <c r="CI37" s="88">
        <v>9.9506504556033182</v>
      </c>
      <c r="CJ37" s="85">
        <v>1487817.9927786239</v>
      </c>
      <c r="CK37" s="89">
        <v>10.572520822729606</v>
      </c>
      <c r="CL37" s="87">
        <v>409164.34994348779</v>
      </c>
      <c r="CM37" s="88">
        <v>0.88623177877685844</v>
      </c>
      <c r="CN37" s="85">
        <v>579592.94838630548</v>
      </c>
      <c r="CO37" s="88">
        <v>3.8336670197857292</v>
      </c>
      <c r="CP37" s="85">
        <v>988757.29832979327</v>
      </c>
      <c r="CQ37" s="89">
        <v>1.6133098891777169</v>
      </c>
      <c r="CR37" s="178">
        <v>1734637.4805389438</v>
      </c>
      <c r="CS37" s="179">
        <v>741937.81056947354</v>
      </c>
      <c r="CT37" s="180">
        <v>2476575.2911084173</v>
      </c>
      <c r="CU37" s="82"/>
      <c r="CV37" s="87">
        <v>7880559.4764672378</v>
      </c>
      <c r="CW37" s="88">
        <v>12.20664235290683</v>
      </c>
      <c r="CX37" s="88">
        <v>178540.23087716385</v>
      </c>
      <c r="CY37" s="88">
        <v>2.0744571709753425</v>
      </c>
      <c r="CZ37" s="85">
        <v>8059099.7073444016</v>
      </c>
      <c r="DA37" s="89">
        <v>11.01478511572885</v>
      </c>
      <c r="DB37" s="87">
        <v>413242.05862517131</v>
      </c>
      <c r="DC37" s="88">
        <v>0.17836359794461248</v>
      </c>
      <c r="DD37" s="85">
        <v>598479.07399037934</v>
      </c>
      <c r="DE37" s="88">
        <v>0.63277818260003149</v>
      </c>
      <c r="DF37" s="85">
        <v>1011721.1326155507</v>
      </c>
      <c r="DG37" s="89">
        <v>0.31009202727831831</v>
      </c>
      <c r="DH37" s="226"/>
      <c r="DI37" s="239" t="s">
        <v>100</v>
      </c>
      <c r="DJ37" s="87">
        <v>8059099.7073444016</v>
      </c>
      <c r="DK37" s="85">
        <v>1011721.1326155507</v>
      </c>
      <c r="DL37" s="86">
        <v>9070820.839959953</v>
      </c>
      <c r="DM37"/>
    </row>
    <row r="38" spans="1:117" s="65" customFormat="1" ht="15.6">
      <c r="A38" s="74">
        <v>26</v>
      </c>
      <c r="B38" s="74" t="s">
        <v>101</v>
      </c>
      <c r="C38" s="83"/>
      <c r="D38" s="84">
        <v>0</v>
      </c>
      <c r="E38" s="88">
        <v>0</v>
      </c>
      <c r="F38" s="85">
        <v>0</v>
      </c>
      <c r="G38" s="88">
        <v>0</v>
      </c>
      <c r="H38" s="85">
        <v>0</v>
      </c>
      <c r="I38" s="89">
        <v>0</v>
      </c>
      <c r="J38" s="87">
        <v>0</v>
      </c>
      <c r="K38" s="88">
        <v>0</v>
      </c>
      <c r="L38" s="85">
        <v>0</v>
      </c>
      <c r="M38" s="88">
        <v>0</v>
      </c>
      <c r="N38" s="85">
        <v>0</v>
      </c>
      <c r="O38" s="89">
        <v>0</v>
      </c>
      <c r="P38" s="178">
        <v>0</v>
      </c>
      <c r="Q38" s="179">
        <v>0</v>
      </c>
      <c r="R38" s="180">
        <v>0</v>
      </c>
      <c r="S38" s="80"/>
      <c r="T38" s="84">
        <v>2067694.5089935069</v>
      </c>
      <c r="U38" s="88">
        <v>11.242786040103239</v>
      </c>
      <c r="V38" s="85">
        <v>3387.8125180404081</v>
      </c>
      <c r="W38" s="88">
        <v>0.14680471976601847</v>
      </c>
      <c r="X38" s="85">
        <v>2071082.3215115473</v>
      </c>
      <c r="Y38" s="89">
        <v>10.005711974064193</v>
      </c>
      <c r="Z38" s="87">
        <v>178.01285278206819</v>
      </c>
      <c r="AA38" s="88">
        <v>2.2165742054475006E-4</v>
      </c>
      <c r="AB38" s="85">
        <v>3533.1969095866466</v>
      </c>
      <c r="AC38" s="88">
        <v>1.5074330309476488E-2</v>
      </c>
      <c r="AD38" s="85">
        <v>3711.209762368715</v>
      </c>
      <c r="AE38" s="89">
        <v>3.5771248157742339E-3</v>
      </c>
      <c r="AF38" s="178">
        <v>2067872.521846289</v>
      </c>
      <c r="AG38" s="179">
        <v>6921.0094276270547</v>
      </c>
      <c r="AH38" s="180">
        <v>2074793.5312739161</v>
      </c>
      <c r="AI38" s="82"/>
      <c r="AJ38" s="84">
        <v>461485.2347791362</v>
      </c>
      <c r="AK38" s="88">
        <v>7.6474477550606714</v>
      </c>
      <c r="AL38" s="85">
        <v>85.620155576710005</v>
      </c>
      <c r="AM38" s="88">
        <v>9.8618009187641104E-3</v>
      </c>
      <c r="AN38" s="85">
        <v>461570.85493471293</v>
      </c>
      <c r="AO38" s="89">
        <v>6.6868161000001871</v>
      </c>
      <c r="AP38" s="87">
        <v>0</v>
      </c>
      <c r="AQ38" s="88">
        <v>0</v>
      </c>
      <c r="AR38" s="85">
        <v>0</v>
      </c>
      <c r="AS38" s="88">
        <v>0</v>
      </c>
      <c r="AT38" s="85">
        <v>0</v>
      </c>
      <c r="AU38" s="89">
        <v>0</v>
      </c>
      <c r="AV38" s="178">
        <v>461485.2347791362</v>
      </c>
      <c r="AW38" s="179">
        <v>85.620155576710005</v>
      </c>
      <c r="AX38" s="180">
        <v>461570.85493471293</v>
      </c>
      <c r="AY38" s="82"/>
      <c r="AZ38" s="84">
        <v>1848866.2056520411</v>
      </c>
      <c r="BA38" s="88">
        <v>17.333879035195675</v>
      </c>
      <c r="BB38" s="85">
        <v>308.75905772821869</v>
      </c>
      <c r="BC38" s="88">
        <v>2.0937075861410366E-2</v>
      </c>
      <c r="BD38" s="85">
        <v>1849174.9647097692</v>
      </c>
      <c r="BE38" s="89">
        <v>15.230954580877606</v>
      </c>
      <c r="BF38" s="87">
        <v>0</v>
      </c>
      <c r="BG38" s="88">
        <v>0</v>
      </c>
      <c r="BH38" s="85">
        <v>0</v>
      </c>
      <c r="BI38" s="88">
        <v>0</v>
      </c>
      <c r="BJ38" s="85">
        <v>0</v>
      </c>
      <c r="BK38" s="89">
        <v>0</v>
      </c>
      <c r="BL38" s="178">
        <v>1848866.2056520411</v>
      </c>
      <c r="BM38" s="179">
        <v>308.75905772821869</v>
      </c>
      <c r="BN38" s="180">
        <v>1849174.9647097692</v>
      </c>
      <c r="BO38" s="82"/>
      <c r="BP38" s="84">
        <v>355401.18041123851</v>
      </c>
      <c r="BQ38" s="88">
        <v>4.8332201924474525</v>
      </c>
      <c r="BR38" s="85">
        <v>61.053482273190788</v>
      </c>
      <c r="BS38" s="88">
        <v>6.355103806931486E-3</v>
      </c>
      <c r="BT38" s="85">
        <v>355462.2338935117</v>
      </c>
      <c r="BU38" s="89">
        <v>4.2754658875813289</v>
      </c>
      <c r="BV38" s="87">
        <v>20.944379021487784</v>
      </c>
      <c r="BW38" s="88">
        <v>9.6971451820671728E-5</v>
      </c>
      <c r="BX38" s="85">
        <v>687.43294242346872</v>
      </c>
      <c r="BY38" s="88">
        <v>6.530995016231402E-3</v>
      </c>
      <c r="BZ38" s="85">
        <v>708.37732144495646</v>
      </c>
      <c r="CA38" s="89">
        <v>2.2051205055533102E-3</v>
      </c>
      <c r="CB38" s="178">
        <v>355422.12479025999</v>
      </c>
      <c r="CC38" s="179">
        <v>748.48642469665947</v>
      </c>
      <c r="CD38" s="180">
        <v>356170.61121495662</v>
      </c>
      <c r="CE38" s="82"/>
      <c r="CF38" s="84">
        <v>2275093.8573891674</v>
      </c>
      <c r="CG38" s="88">
        <v>18.287065809735289</v>
      </c>
      <c r="CH38" s="85">
        <v>221832.40097623586</v>
      </c>
      <c r="CI38" s="88">
        <v>13.596837326156045</v>
      </c>
      <c r="CJ38" s="85">
        <v>2496926.2583654034</v>
      </c>
      <c r="CK38" s="89">
        <v>17.743302599860744</v>
      </c>
      <c r="CL38" s="87">
        <v>508265.9533695018</v>
      </c>
      <c r="CM38" s="88">
        <v>1.1008814428935039</v>
      </c>
      <c r="CN38" s="85">
        <v>543186.65519192768</v>
      </c>
      <c r="CO38" s="88">
        <v>3.5928607678799329</v>
      </c>
      <c r="CP38" s="85">
        <v>1051452.6085614294</v>
      </c>
      <c r="CQ38" s="89">
        <v>1.7156069484991709</v>
      </c>
      <c r="CR38" s="178">
        <v>2783359.8107586694</v>
      </c>
      <c r="CS38" s="179">
        <v>765019.05616816354</v>
      </c>
      <c r="CT38" s="180">
        <v>3548378.8669268331</v>
      </c>
      <c r="CU38" s="82"/>
      <c r="CV38" s="87">
        <v>7008540.9872250892</v>
      </c>
      <c r="CW38" s="88">
        <v>10.855923808736561</v>
      </c>
      <c r="CX38" s="88">
        <v>225675.64618985439</v>
      </c>
      <c r="CY38" s="88">
        <v>2.6221230937867963</v>
      </c>
      <c r="CZ38" s="85">
        <v>7234216.6334149437</v>
      </c>
      <c r="DA38" s="89">
        <v>9.8873750904310231</v>
      </c>
      <c r="DB38" s="87">
        <v>508464.91060130537</v>
      </c>
      <c r="DC38" s="88">
        <v>0.21946369927872189</v>
      </c>
      <c r="DD38" s="85">
        <v>547407.28504393785</v>
      </c>
      <c r="DE38" s="88">
        <v>0.57877944614265431</v>
      </c>
      <c r="DF38" s="85">
        <v>1055872.1956452432</v>
      </c>
      <c r="DG38" s="89">
        <v>0.3236243062828853</v>
      </c>
      <c r="DH38" s="226"/>
      <c r="DI38" s="239" t="s">
        <v>101</v>
      </c>
      <c r="DJ38" s="87">
        <v>7234216.6334149437</v>
      </c>
      <c r="DK38" s="85">
        <v>1055872.1956452432</v>
      </c>
      <c r="DL38" s="86">
        <v>8290088.8290601866</v>
      </c>
      <c r="DM38"/>
    </row>
    <row r="39" spans="1:117" s="101" customFormat="1" ht="15.6">
      <c r="A39" s="74">
        <v>27</v>
      </c>
      <c r="B39" s="74" t="s">
        <v>102</v>
      </c>
      <c r="C39" s="83"/>
      <c r="D39" s="84">
        <v>0</v>
      </c>
      <c r="E39" s="88">
        <v>0</v>
      </c>
      <c r="F39" s="85">
        <v>0</v>
      </c>
      <c r="G39" s="88">
        <v>0</v>
      </c>
      <c r="H39" s="85">
        <v>0</v>
      </c>
      <c r="I39" s="89">
        <v>0</v>
      </c>
      <c r="J39" s="87">
        <v>0</v>
      </c>
      <c r="K39" s="88">
        <v>0</v>
      </c>
      <c r="L39" s="85">
        <v>0</v>
      </c>
      <c r="M39" s="88">
        <v>0</v>
      </c>
      <c r="N39" s="85">
        <v>0</v>
      </c>
      <c r="O39" s="89">
        <v>0</v>
      </c>
      <c r="P39" s="178">
        <v>0</v>
      </c>
      <c r="Q39" s="179">
        <v>0</v>
      </c>
      <c r="R39" s="180">
        <v>0</v>
      </c>
      <c r="S39" s="80"/>
      <c r="T39" s="84">
        <v>2224400.2923053103</v>
      </c>
      <c r="U39" s="88">
        <v>12.09485078436712</v>
      </c>
      <c r="V39" s="85">
        <v>8797.456220268552</v>
      </c>
      <c r="W39" s="88">
        <v>0.38122183213886346</v>
      </c>
      <c r="X39" s="85">
        <v>2233197.748525579</v>
      </c>
      <c r="Y39" s="89">
        <v>10.788916124090917</v>
      </c>
      <c r="Z39" s="87">
        <v>1349.4502292337456</v>
      </c>
      <c r="AA39" s="88">
        <v>1.680303710045394E-3</v>
      </c>
      <c r="AB39" s="85">
        <v>3507.5389289777381</v>
      </c>
      <c r="AC39" s="88">
        <v>1.4964860929572022E-2</v>
      </c>
      <c r="AD39" s="85">
        <v>4856.9891582114833</v>
      </c>
      <c r="AE39" s="89">
        <v>4.6815075299585186E-3</v>
      </c>
      <c r="AF39" s="178">
        <v>2225749.7425345439</v>
      </c>
      <c r="AG39" s="179">
        <v>12304.99514924629</v>
      </c>
      <c r="AH39" s="180">
        <v>2238054.7376837903</v>
      </c>
      <c r="AI39" s="82"/>
      <c r="AJ39" s="84">
        <v>283890.90691654902</v>
      </c>
      <c r="AK39" s="88">
        <v>4.7044644447186847</v>
      </c>
      <c r="AL39" s="85">
        <v>23.690870377476728</v>
      </c>
      <c r="AM39" s="88">
        <v>2.7287342061134219E-3</v>
      </c>
      <c r="AN39" s="85">
        <v>283914.59778692649</v>
      </c>
      <c r="AO39" s="89">
        <v>4.1130948438571355</v>
      </c>
      <c r="AP39" s="87">
        <v>0</v>
      </c>
      <c r="AQ39" s="88">
        <v>0</v>
      </c>
      <c r="AR39" s="85">
        <v>0</v>
      </c>
      <c r="AS39" s="88">
        <v>0</v>
      </c>
      <c r="AT39" s="85">
        <v>0</v>
      </c>
      <c r="AU39" s="89">
        <v>0</v>
      </c>
      <c r="AV39" s="178">
        <v>283890.90691654902</v>
      </c>
      <c r="AW39" s="179">
        <v>23.690870377476728</v>
      </c>
      <c r="AX39" s="180">
        <v>283914.59778692649</v>
      </c>
      <c r="AY39" s="82"/>
      <c r="AZ39" s="84">
        <v>1538201.3758362136</v>
      </c>
      <c r="BA39" s="88">
        <v>14.421268828975769</v>
      </c>
      <c r="BB39" s="85">
        <v>525.42628166071165</v>
      </c>
      <c r="BC39" s="88">
        <v>3.5629367441561782E-2</v>
      </c>
      <c r="BD39" s="85">
        <v>1538726.8021178744</v>
      </c>
      <c r="BE39" s="89">
        <v>12.673910518313093</v>
      </c>
      <c r="BF39" s="87">
        <v>0</v>
      </c>
      <c r="BG39" s="88">
        <v>0</v>
      </c>
      <c r="BH39" s="85">
        <v>0</v>
      </c>
      <c r="BI39" s="88">
        <v>0</v>
      </c>
      <c r="BJ39" s="85">
        <v>0</v>
      </c>
      <c r="BK39" s="89">
        <v>0</v>
      </c>
      <c r="BL39" s="178">
        <v>1538201.3758362136</v>
      </c>
      <c r="BM39" s="179">
        <v>525.42628166071165</v>
      </c>
      <c r="BN39" s="180">
        <v>1538726.8021178744</v>
      </c>
      <c r="BO39" s="82"/>
      <c r="BP39" s="84">
        <v>808034.69802032947</v>
      </c>
      <c r="BQ39" s="88">
        <v>10.988735642777113</v>
      </c>
      <c r="BR39" s="85">
        <v>90.465482759264304</v>
      </c>
      <c r="BS39" s="88">
        <v>9.4166215009122839E-3</v>
      </c>
      <c r="BT39" s="85">
        <v>808125.16350308876</v>
      </c>
      <c r="BU39" s="89">
        <v>9.7200524837994795</v>
      </c>
      <c r="BV39" s="87">
        <v>-23.858218931683695</v>
      </c>
      <c r="BW39" s="88">
        <v>-1.104623882754992E-4</v>
      </c>
      <c r="BX39" s="85">
        <v>393.86886338633343</v>
      </c>
      <c r="BY39" s="88">
        <v>3.7419731075969622E-3</v>
      </c>
      <c r="BZ39" s="85">
        <v>370.01064445464976</v>
      </c>
      <c r="CA39" s="89">
        <v>1.1518127905275454E-3</v>
      </c>
      <c r="CB39" s="178">
        <v>808010.83980139776</v>
      </c>
      <c r="CC39" s="179">
        <v>484.33434614559775</v>
      </c>
      <c r="CD39" s="180">
        <v>808495.17414754338</v>
      </c>
      <c r="CE39" s="82"/>
      <c r="CF39" s="84">
        <v>387387.26486006327</v>
      </c>
      <c r="CG39" s="88">
        <v>3.1137952323773272</v>
      </c>
      <c r="CH39" s="85">
        <v>0</v>
      </c>
      <c r="CI39" s="88">
        <v>0</v>
      </c>
      <c r="CJ39" s="85">
        <v>387387.26486006327</v>
      </c>
      <c r="CK39" s="89">
        <v>2.7527963393857755</v>
      </c>
      <c r="CL39" s="87">
        <v>33.685645750243296</v>
      </c>
      <c r="CM39" s="88">
        <v>7.2961610063556267E-5</v>
      </c>
      <c r="CN39" s="85">
        <v>149.80839621721032</v>
      </c>
      <c r="CO39" s="88">
        <v>9.908945743110117E-4</v>
      </c>
      <c r="CP39" s="85">
        <v>183.4940419674536</v>
      </c>
      <c r="CQ39" s="89">
        <v>2.9939880394444805E-4</v>
      </c>
      <c r="CR39" s="178">
        <v>387420.95050581353</v>
      </c>
      <c r="CS39" s="179">
        <v>149.80839621721032</v>
      </c>
      <c r="CT39" s="180">
        <v>387570.75890203076</v>
      </c>
      <c r="CU39" s="82"/>
      <c r="CV39" s="87">
        <v>5241914.5379384654</v>
      </c>
      <c r="CW39" s="88">
        <v>8.1194966169840974</v>
      </c>
      <c r="CX39" s="88">
        <v>9437.0388550660045</v>
      </c>
      <c r="CY39" s="88">
        <v>0.10964886081688477</v>
      </c>
      <c r="CZ39" s="85">
        <v>5251351.576793531</v>
      </c>
      <c r="DA39" s="89">
        <v>7.1772916685484978</v>
      </c>
      <c r="DB39" s="87">
        <v>1359.2776560523052</v>
      </c>
      <c r="DC39" s="88">
        <v>5.8669162123964119E-4</v>
      </c>
      <c r="DD39" s="85">
        <v>4051.216188581282</v>
      </c>
      <c r="DE39" s="88">
        <v>4.2833932355193739E-3</v>
      </c>
      <c r="DF39" s="85">
        <v>5410.4938446335873</v>
      </c>
      <c r="DG39" s="89">
        <v>1.6583136901785259E-3</v>
      </c>
      <c r="DH39" s="226"/>
      <c r="DI39" s="239" t="s">
        <v>102</v>
      </c>
      <c r="DJ39" s="87">
        <v>5251351.576793531</v>
      </c>
      <c r="DK39" s="85">
        <v>5410.4938446335873</v>
      </c>
      <c r="DL39" s="86">
        <v>5256762.0706381649</v>
      </c>
      <c r="DM39"/>
    </row>
    <row r="40" spans="1:117" s="101" customFormat="1" ht="15.6">
      <c r="A40" s="74">
        <v>28</v>
      </c>
      <c r="B40" s="74" t="s">
        <v>103</v>
      </c>
      <c r="C40" s="83"/>
      <c r="D40" s="84">
        <v>35677586.100000001</v>
      </c>
      <c r="E40" s="88">
        <v>368.82538637279936</v>
      </c>
      <c r="F40" s="85">
        <v>125825.35999999999</v>
      </c>
      <c r="G40" s="88">
        <v>9.2260859363543037</v>
      </c>
      <c r="H40" s="85">
        <v>35803411.460000001</v>
      </c>
      <c r="I40" s="89">
        <v>324.39147475333198</v>
      </c>
      <c r="J40" s="87">
        <v>0</v>
      </c>
      <c r="K40" s="88">
        <v>0</v>
      </c>
      <c r="L40" s="85">
        <v>372.12</v>
      </c>
      <c r="M40" s="88">
        <v>2.0463694155429929E-3</v>
      </c>
      <c r="N40" s="85">
        <v>372.12</v>
      </c>
      <c r="O40" s="89">
        <v>8.996119861233667E-4</v>
      </c>
      <c r="P40" s="178">
        <v>35677586.100000001</v>
      </c>
      <c r="Q40" s="179">
        <v>126197.47999999998</v>
      </c>
      <c r="R40" s="180">
        <v>35803783.579999998</v>
      </c>
      <c r="S40" s="80"/>
      <c r="T40" s="84">
        <v>59870396.705786593</v>
      </c>
      <c r="U40" s="88">
        <v>325.53651294789705</v>
      </c>
      <c r="V40" s="85">
        <v>1023124.3946992862</v>
      </c>
      <c r="W40" s="88">
        <v>44.335242652826892</v>
      </c>
      <c r="X40" s="85">
        <v>60893521.100485876</v>
      </c>
      <c r="Y40" s="89">
        <v>294.18581139420201</v>
      </c>
      <c r="Z40" s="87">
        <v>-3576.295962709738</v>
      </c>
      <c r="AA40" s="88">
        <v>-4.4531196810228112E-3</v>
      </c>
      <c r="AB40" s="85">
        <v>32827.13917871756</v>
      </c>
      <c r="AC40" s="88">
        <v>0.14005648475251214</v>
      </c>
      <c r="AD40" s="85">
        <v>29250.843216007823</v>
      </c>
      <c r="AE40" s="89">
        <v>2.8194018621981471E-2</v>
      </c>
      <c r="AF40" s="178">
        <v>59866820.409823887</v>
      </c>
      <c r="AG40" s="179">
        <v>1055951.5338780037</v>
      </c>
      <c r="AH40" s="180">
        <v>60922771.943701893</v>
      </c>
      <c r="AI40" s="82"/>
      <c r="AJ40" s="84">
        <v>40763909.491258509</v>
      </c>
      <c r="AK40" s="88">
        <v>675.51428438575704</v>
      </c>
      <c r="AL40" s="85">
        <v>1257772.5058739625</v>
      </c>
      <c r="AM40" s="88">
        <v>144.87128609467433</v>
      </c>
      <c r="AN40" s="85">
        <v>42021681.997132473</v>
      </c>
      <c r="AO40" s="89">
        <v>608.77166901549356</v>
      </c>
      <c r="AP40" s="87">
        <v>112.64970625955752</v>
      </c>
      <c r="AQ40" s="88">
        <v>1.0537661246707967E-3</v>
      </c>
      <c r="AR40" s="85">
        <v>159.79420002652509</v>
      </c>
      <c r="AS40" s="88">
        <v>1.7113533893794255E-3</v>
      </c>
      <c r="AT40" s="85">
        <v>272.44390628608261</v>
      </c>
      <c r="AU40" s="89">
        <v>1.3603490514846218E-3</v>
      </c>
      <c r="AV40" s="178">
        <v>40764022.140964769</v>
      </c>
      <c r="AW40" s="179">
        <v>1257932.300073989</v>
      </c>
      <c r="AX40" s="180">
        <v>42021954.441038758</v>
      </c>
      <c r="AY40" s="82"/>
      <c r="AZ40" s="84">
        <v>32662207.33679767</v>
      </c>
      <c r="BA40" s="88">
        <v>306.22159097708339</v>
      </c>
      <c r="BB40" s="85">
        <v>1047015.7775298075</v>
      </c>
      <c r="BC40" s="88">
        <v>70.998560895762367</v>
      </c>
      <c r="BD40" s="85">
        <v>33709223.114327475</v>
      </c>
      <c r="BE40" s="89">
        <v>277.65011748986876</v>
      </c>
      <c r="BF40" s="87">
        <v>226.10624246633182</v>
      </c>
      <c r="BG40" s="88">
        <v>4.5459913036709085E-4</v>
      </c>
      <c r="BH40" s="85">
        <v>0</v>
      </c>
      <c r="BI40" s="88">
        <v>0</v>
      </c>
      <c r="BJ40" s="85">
        <v>226.10624246633182</v>
      </c>
      <c r="BK40" s="89">
        <v>3.3391999206401727E-4</v>
      </c>
      <c r="BL40" s="178">
        <v>32662433.443040136</v>
      </c>
      <c r="BM40" s="179">
        <v>1047015.7775298075</v>
      </c>
      <c r="BN40" s="180">
        <v>33709449.220569946</v>
      </c>
      <c r="BO40" s="82"/>
      <c r="BP40" s="84">
        <v>41266335.691128917</v>
      </c>
      <c r="BQ40" s="88">
        <v>561.19477909413342</v>
      </c>
      <c r="BR40" s="85">
        <v>621222.49584114156</v>
      </c>
      <c r="BS40" s="88">
        <v>64.663526162292243</v>
      </c>
      <c r="BT40" s="85">
        <v>41887558.186970055</v>
      </c>
      <c r="BU40" s="89">
        <v>503.81955962196361</v>
      </c>
      <c r="BV40" s="87">
        <v>2603.2251649736154</v>
      </c>
      <c r="BW40" s="88">
        <v>1.2052805356731327E-2</v>
      </c>
      <c r="BX40" s="85">
        <v>15511.747040240341</v>
      </c>
      <c r="BY40" s="88">
        <v>0.14737021804003858</v>
      </c>
      <c r="BZ40" s="85">
        <v>18114.972205213955</v>
      </c>
      <c r="CA40" s="89">
        <v>5.6390422812751619E-2</v>
      </c>
      <c r="CB40" s="178">
        <v>41268938.916293889</v>
      </c>
      <c r="CC40" s="179">
        <v>636734.24288138188</v>
      </c>
      <c r="CD40" s="180">
        <v>41905673.159175269</v>
      </c>
      <c r="CE40" s="82"/>
      <c r="CF40" s="84">
        <v>39971302.506975569</v>
      </c>
      <c r="CG40" s="88">
        <v>321.28689419641159</v>
      </c>
      <c r="CH40" s="85">
        <v>14660.233652909734</v>
      </c>
      <c r="CI40" s="88">
        <v>0.8985739290781326</v>
      </c>
      <c r="CJ40" s="85">
        <v>39985962.740628481</v>
      </c>
      <c r="CK40" s="89">
        <v>284.14256699682699</v>
      </c>
      <c r="CL40" s="87">
        <v>0</v>
      </c>
      <c r="CM40" s="88">
        <v>0</v>
      </c>
      <c r="CN40" s="85">
        <v>0</v>
      </c>
      <c r="CO40" s="88">
        <v>0</v>
      </c>
      <c r="CP40" s="85">
        <v>0</v>
      </c>
      <c r="CQ40" s="89">
        <v>0</v>
      </c>
      <c r="CR40" s="178">
        <v>39971302.506975569</v>
      </c>
      <c r="CS40" s="179">
        <v>14660.233652909734</v>
      </c>
      <c r="CT40" s="180">
        <v>39985962.740628481</v>
      </c>
      <c r="CU40" s="82"/>
      <c r="CV40" s="87">
        <v>250211737.83194724</v>
      </c>
      <c r="CW40" s="88">
        <v>387.56705096058096</v>
      </c>
      <c r="CX40" s="88">
        <v>4089620.7675971077</v>
      </c>
      <c r="CY40" s="88">
        <v>47.517263118968089</v>
      </c>
      <c r="CZ40" s="85">
        <v>254301358.59954435</v>
      </c>
      <c r="DA40" s="89">
        <v>347.5667160513247</v>
      </c>
      <c r="DB40" s="87">
        <v>-634.31484901023305</v>
      </c>
      <c r="DC40" s="88">
        <v>-2.7378306815033205E-4</v>
      </c>
      <c r="DD40" s="85">
        <v>48870.800418984429</v>
      </c>
      <c r="DE40" s="88">
        <v>5.1671608273860775E-2</v>
      </c>
      <c r="DF40" s="85">
        <v>48236.485569974197</v>
      </c>
      <c r="DG40" s="89">
        <v>1.4784458994649191E-2</v>
      </c>
      <c r="DH40" s="226"/>
      <c r="DI40" s="239" t="s">
        <v>103</v>
      </c>
      <c r="DJ40" s="87">
        <v>254301358.59954435</v>
      </c>
      <c r="DK40" s="85">
        <v>48236.485569974197</v>
      </c>
      <c r="DL40" s="86">
        <v>254349595.08511433</v>
      </c>
      <c r="DM40"/>
    </row>
    <row r="41" spans="1:117" s="101" customFormat="1" ht="15.6">
      <c r="A41" s="74">
        <v>29</v>
      </c>
      <c r="B41" s="74" t="s">
        <v>104</v>
      </c>
      <c r="C41" s="83"/>
      <c r="D41" s="84">
        <v>896450.85999999987</v>
      </c>
      <c r="E41" s="88">
        <v>9.267270321400142</v>
      </c>
      <c r="F41" s="85">
        <v>29487.060000000005</v>
      </c>
      <c r="G41" s="88">
        <v>2.1621249450065996</v>
      </c>
      <c r="H41" s="85">
        <v>925937.91999999993</v>
      </c>
      <c r="I41" s="89">
        <v>8.3893225575558787</v>
      </c>
      <c r="J41" s="87">
        <v>89040.25</v>
      </c>
      <c r="K41" s="88">
        <v>0.38412366642076606</v>
      </c>
      <c r="L41" s="85">
        <v>61055.45</v>
      </c>
      <c r="M41" s="88">
        <v>0.33575729746376015</v>
      </c>
      <c r="N41" s="85">
        <v>150095.70000000001</v>
      </c>
      <c r="O41" s="89">
        <v>0.36286114905293188</v>
      </c>
      <c r="P41" s="178">
        <v>985491.10999999987</v>
      </c>
      <c r="Q41" s="179">
        <v>90542.510000000009</v>
      </c>
      <c r="R41" s="180">
        <v>1076033.6199999999</v>
      </c>
      <c r="S41" s="80"/>
      <c r="T41" s="84">
        <v>1091040.6128826761</v>
      </c>
      <c r="U41" s="88">
        <v>5.9323735292376076</v>
      </c>
      <c r="V41" s="85">
        <v>30278.779857845966</v>
      </c>
      <c r="W41" s="88">
        <v>1.3120760869197021</v>
      </c>
      <c r="X41" s="85">
        <v>1121319.392740522</v>
      </c>
      <c r="Y41" s="89">
        <v>5.417263600852805</v>
      </c>
      <c r="Z41" s="87">
        <v>159606.115290952</v>
      </c>
      <c r="AA41" s="88">
        <v>0.19873778362437511</v>
      </c>
      <c r="AB41" s="85">
        <v>50135.649833741081</v>
      </c>
      <c r="AC41" s="88">
        <v>0.21390297943017292</v>
      </c>
      <c r="AD41" s="85">
        <v>209741.76512469308</v>
      </c>
      <c r="AE41" s="89">
        <v>0.20216385517722982</v>
      </c>
      <c r="AF41" s="178">
        <v>1250646.728173628</v>
      </c>
      <c r="AG41" s="179">
        <v>80414.429691587051</v>
      </c>
      <c r="AH41" s="180">
        <v>1331061.1578652151</v>
      </c>
      <c r="AI41" s="82"/>
      <c r="AJ41" s="84">
        <v>1116364.4606911794</v>
      </c>
      <c r="AK41" s="88">
        <v>18.499701063736506</v>
      </c>
      <c r="AL41" s="85">
        <v>21270.62618562939</v>
      </c>
      <c r="AM41" s="88">
        <v>2.4499684618324569</v>
      </c>
      <c r="AN41" s="85">
        <v>1137635.0868768087</v>
      </c>
      <c r="AO41" s="89">
        <v>16.481015934008557</v>
      </c>
      <c r="AP41" s="87">
        <v>47338.401211014156</v>
      </c>
      <c r="AQ41" s="88">
        <v>0.44282053854010361</v>
      </c>
      <c r="AR41" s="85">
        <v>23773.150120978746</v>
      </c>
      <c r="AS41" s="88">
        <v>0.25460411597548271</v>
      </c>
      <c r="AT41" s="85">
        <v>71111.551331992901</v>
      </c>
      <c r="AU41" s="89">
        <v>0.35506953604789865</v>
      </c>
      <c r="AV41" s="178">
        <v>1163702.8619021936</v>
      </c>
      <c r="AW41" s="179">
        <v>45043.776306608139</v>
      </c>
      <c r="AX41" s="180">
        <v>1208746.6382088019</v>
      </c>
      <c r="AY41" s="82"/>
      <c r="AZ41" s="84">
        <v>566795.94872445776</v>
      </c>
      <c r="BA41" s="88">
        <v>5.3139445043638576</v>
      </c>
      <c r="BB41" s="85">
        <v>15491.651420343815</v>
      </c>
      <c r="BC41" s="88">
        <v>1.0504951122495296</v>
      </c>
      <c r="BD41" s="85">
        <v>582287.60014480154</v>
      </c>
      <c r="BE41" s="89">
        <v>4.7960826639277281</v>
      </c>
      <c r="BF41" s="87">
        <v>322931.88635928032</v>
      </c>
      <c r="BG41" s="88">
        <v>0.64927245309732162</v>
      </c>
      <c r="BH41" s="85">
        <v>51259.298158812446</v>
      </c>
      <c r="BI41" s="88">
        <v>0.28516677510577043</v>
      </c>
      <c r="BJ41" s="85">
        <v>374191.18451809278</v>
      </c>
      <c r="BK41" s="89">
        <v>0.55261595611767478</v>
      </c>
      <c r="BL41" s="178">
        <v>889727.83508373809</v>
      </c>
      <c r="BM41" s="179">
        <v>66750.949579156266</v>
      </c>
      <c r="BN41" s="180">
        <v>956478.78466289432</v>
      </c>
      <c r="BO41" s="82"/>
      <c r="BP41" s="84">
        <v>333900.97705384257</v>
      </c>
      <c r="BQ41" s="88">
        <v>4.5408316953455259</v>
      </c>
      <c r="BR41" s="85">
        <v>5268.8963722611443</v>
      </c>
      <c r="BS41" s="88">
        <v>0.54844346541700262</v>
      </c>
      <c r="BT41" s="85">
        <v>339169.87342610373</v>
      </c>
      <c r="BU41" s="89">
        <v>4.0795029279059865</v>
      </c>
      <c r="BV41" s="87">
        <v>57215.289191455566</v>
      </c>
      <c r="BW41" s="88">
        <v>0.26490399421930028</v>
      </c>
      <c r="BX41" s="85">
        <v>34861.690620572699</v>
      </c>
      <c r="BY41" s="88">
        <v>0.33120543641347083</v>
      </c>
      <c r="BZ41" s="85">
        <v>92076.979812028265</v>
      </c>
      <c r="CA41" s="89">
        <v>0.2866280866512731</v>
      </c>
      <c r="CB41" s="178">
        <v>391116.26624529815</v>
      </c>
      <c r="CC41" s="179">
        <v>40130.586992833843</v>
      </c>
      <c r="CD41" s="180">
        <v>431246.85323813197</v>
      </c>
      <c r="CE41" s="82"/>
      <c r="CF41" s="84">
        <v>171052.28298226587</v>
      </c>
      <c r="CG41" s="88">
        <v>1.3749078288101106</v>
      </c>
      <c r="CH41" s="85">
        <v>2042.8707651769994</v>
      </c>
      <c r="CI41" s="88">
        <v>0.1252142669431198</v>
      </c>
      <c r="CJ41" s="85">
        <v>173095.15374744288</v>
      </c>
      <c r="CK41" s="89">
        <v>1.230024187226455</v>
      </c>
      <c r="CL41" s="87">
        <v>299.02088791210412</v>
      </c>
      <c r="CM41" s="88">
        <v>6.4766594015920663E-4</v>
      </c>
      <c r="CN41" s="85">
        <v>0</v>
      </c>
      <c r="CO41" s="88">
        <v>0</v>
      </c>
      <c r="CP41" s="85">
        <v>299.02088791210412</v>
      </c>
      <c r="CQ41" s="89">
        <v>4.8789865455778765E-4</v>
      </c>
      <c r="CR41" s="178">
        <v>171351.30387017797</v>
      </c>
      <c r="CS41" s="179">
        <v>2042.8707651769994</v>
      </c>
      <c r="CT41" s="180">
        <v>173394.17463535498</v>
      </c>
      <c r="CU41" s="82"/>
      <c r="CV41" s="87">
        <v>4175605.1423344216</v>
      </c>
      <c r="CW41" s="88">
        <v>6.4678299468001992</v>
      </c>
      <c r="CX41" s="88">
        <v>103839.88460125732</v>
      </c>
      <c r="CY41" s="88">
        <v>1.20651458881855</v>
      </c>
      <c r="CZ41" s="85">
        <v>4279445.0269356789</v>
      </c>
      <c r="DA41" s="89">
        <v>5.8489371143173745</v>
      </c>
      <c r="DB41" s="87">
        <v>676430.9629406142</v>
      </c>
      <c r="DC41" s="88">
        <v>0.29196123142117592</v>
      </c>
      <c r="DD41" s="85">
        <v>221085.23873410496</v>
      </c>
      <c r="DE41" s="88">
        <v>0.2337557345707795</v>
      </c>
      <c r="DF41" s="85">
        <v>897516.20167471911</v>
      </c>
      <c r="DG41" s="89">
        <v>0.27508827237100636</v>
      </c>
      <c r="DH41" s="226"/>
      <c r="DI41" s="239" t="s">
        <v>104</v>
      </c>
      <c r="DJ41" s="87">
        <v>4279445.0269356789</v>
      </c>
      <c r="DK41" s="85">
        <v>897516.20167471911</v>
      </c>
      <c r="DL41" s="86">
        <v>5176961.2286103982</v>
      </c>
      <c r="DM41"/>
    </row>
    <row r="42" spans="1:117" s="101" customFormat="1" ht="15.6">
      <c r="A42" s="74">
        <v>30</v>
      </c>
      <c r="B42" s="74" t="s">
        <v>105</v>
      </c>
      <c r="C42" s="83"/>
      <c r="D42" s="84">
        <v>1200756.49</v>
      </c>
      <c r="E42" s="88">
        <v>12.413100906619251</v>
      </c>
      <c r="F42" s="85">
        <v>410197.28</v>
      </c>
      <c r="G42" s="88">
        <v>30.077524563719024</v>
      </c>
      <c r="H42" s="85">
        <v>1610953.77</v>
      </c>
      <c r="I42" s="89">
        <v>14.595806597747597</v>
      </c>
      <c r="J42" s="87">
        <v>2843421.77</v>
      </c>
      <c r="K42" s="88">
        <v>12.266650143873409</v>
      </c>
      <c r="L42" s="85">
        <v>2926787.3</v>
      </c>
      <c r="M42" s="88">
        <v>16.09504465365918</v>
      </c>
      <c r="N42" s="85">
        <v>5770209.0700000003</v>
      </c>
      <c r="O42" s="89">
        <v>13.949664736670334</v>
      </c>
      <c r="P42" s="178">
        <v>4044178.26</v>
      </c>
      <c r="Q42" s="179">
        <v>3336984.58</v>
      </c>
      <c r="R42" s="180">
        <v>7381162.8399999999</v>
      </c>
      <c r="S42" s="80"/>
      <c r="T42" s="84">
        <v>2080443.8828911912</v>
      </c>
      <c r="U42" s="88">
        <v>11.312108893287538</v>
      </c>
      <c r="V42" s="85">
        <v>859184.55537571211</v>
      </c>
      <c r="W42" s="88">
        <v>37.231206628925428</v>
      </c>
      <c r="X42" s="85">
        <v>2939628.4382669032</v>
      </c>
      <c r="Y42" s="89">
        <v>14.20178964330114</v>
      </c>
      <c r="Z42" s="87">
        <v>6157663.5134940958</v>
      </c>
      <c r="AA42" s="88">
        <v>7.6673778867787119</v>
      </c>
      <c r="AB42" s="85">
        <v>3838045.6201264854</v>
      </c>
      <c r="AC42" s="88">
        <v>16.374962647466713</v>
      </c>
      <c r="AD42" s="85">
        <v>9995709.1336205807</v>
      </c>
      <c r="AE42" s="89">
        <v>9.6345670233185103</v>
      </c>
      <c r="AF42" s="178">
        <v>8238107.3963852869</v>
      </c>
      <c r="AG42" s="179">
        <v>4697230.1755021978</v>
      </c>
      <c r="AH42" s="180">
        <v>12935337.571887486</v>
      </c>
      <c r="AI42" s="82"/>
      <c r="AJ42" s="84">
        <v>1624855.5937510668</v>
      </c>
      <c r="AK42" s="88">
        <v>26.926101479013454</v>
      </c>
      <c r="AL42" s="85">
        <v>579555.51582399663</v>
      </c>
      <c r="AM42" s="88">
        <v>66.753687609306226</v>
      </c>
      <c r="AN42" s="85">
        <v>2204411.1095750635</v>
      </c>
      <c r="AO42" s="89">
        <v>31.935490598969437</v>
      </c>
      <c r="AP42" s="87">
        <v>2684556.2592777256</v>
      </c>
      <c r="AQ42" s="88">
        <v>25.112310894816986</v>
      </c>
      <c r="AR42" s="85">
        <v>3343355.7397153778</v>
      </c>
      <c r="AS42" s="88">
        <v>35.806450898175896</v>
      </c>
      <c r="AT42" s="85">
        <v>6027911.9989931034</v>
      </c>
      <c r="AU42" s="89">
        <v>30.098175004334557</v>
      </c>
      <c r="AV42" s="178">
        <v>4309411.8530287929</v>
      </c>
      <c r="AW42" s="179">
        <v>3922911.2555393744</v>
      </c>
      <c r="AX42" s="180">
        <v>8232323.1085681673</v>
      </c>
      <c r="AY42" s="82"/>
      <c r="AZ42" s="84">
        <v>1814135.2139157145</v>
      </c>
      <c r="BA42" s="88">
        <v>17.008261741911031</v>
      </c>
      <c r="BB42" s="85">
        <v>505641.77251309966</v>
      </c>
      <c r="BC42" s="88">
        <v>34.287771920600775</v>
      </c>
      <c r="BD42" s="85">
        <v>2319776.986428814</v>
      </c>
      <c r="BE42" s="89">
        <v>19.107125389623619</v>
      </c>
      <c r="BF42" s="87">
        <v>6567509.9129766319</v>
      </c>
      <c r="BG42" s="88">
        <v>13.204342624733112</v>
      </c>
      <c r="BH42" s="85">
        <v>3416904.513422302</v>
      </c>
      <c r="BI42" s="88">
        <v>19.00899302050771</v>
      </c>
      <c r="BJ42" s="85">
        <v>9984414.4263989329</v>
      </c>
      <c r="BK42" s="89">
        <v>14.745261119995115</v>
      </c>
      <c r="BL42" s="178">
        <v>8381645.1268923469</v>
      </c>
      <c r="BM42" s="179">
        <v>3922546.2859354015</v>
      </c>
      <c r="BN42" s="180">
        <v>12304191.412827749</v>
      </c>
      <c r="BO42" s="82"/>
      <c r="BP42" s="84">
        <v>616206.75862522691</v>
      </c>
      <c r="BQ42" s="88">
        <v>8.3800029731579961</v>
      </c>
      <c r="BR42" s="85">
        <v>190943.27298119897</v>
      </c>
      <c r="BS42" s="88">
        <v>19.87543176654512</v>
      </c>
      <c r="BT42" s="85">
        <v>807150.03160642588</v>
      </c>
      <c r="BU42" s="89">
        <v>9.7083236902384638</v>
      </c>
      <c r="BV42" s="87">
        <v>2513531.3488039579</v>
      </c>
      <c r="BW42" s="88">
        <v>11.637527369048582</v>
      </c>
      <c r="BX42" s="85">
        <v>2107938.5890639797</v>
      </c>
      <c r="BY42" s="88">
        <v>20.02658815151467</v>
      </c>
      <c r="BZ42" s="85">
        <v>4621469.9378679376</v>
      </c>
      <c r="CA42" s="89">
        <v>14.386256896258701</v>
      </c>
      <c r="CB42" s="178">
        <v>3129738.107429185</v>
      </c>
      <c r="CC42" s="179">
        <v>2298881.8620451787</v>
      </c>
      <c r="CD42" s="180">
        <v>5428619.9694743641</v>
      </c>
      <c r="CE42" s="82"/>
      <c r="CF42" s="84">
        <v>3455367.3683046605</v>
      </c>
      <c r="CG42" s="88">
        <v>27.774032379267428</v>
      </c>
      <c r="CH42" s="85">
        <v>1054758.5627473323</v>
      </c>
      <c r="CI42" s="88">
        <v>64.649620762937928</v>
      </c>
      <c r="CJ42" s="85">
        <v>4510125.9310519928</v>
      </c>
      <c r="CK42" s="89">
        <v>32.049216067166405</v>
      </c>
      <c r="CL42" s="87">
        <v>10047416.99532634</v>
      </c>
      <c r="CM42" s="88">
        <v>21.762258215093116</v>
      </c>
      <c r="CN42" s="85">
        <v>4927508.9197199764</v>
      </c>
      <c r="CO42" s="88">
        <v>32.592578097827008</v>
      </c>
      <c r="CP42" s="85">
        <v>14974925.915046316</v>
      </c>
      <c r="CQ42" s="89">
        <v>24.433899106744956</v>
      </c>
      <c r="CR42" s="178">
        <v>13502784.363631001</v>
      </c>
      <c r="CS42" s="179">
        <v>5982267.4824673086</v>
      </c>
      <c r="CT42" s="180">
        <v>19485051.846098311</v>
      </c>
      <c r="CU42" s="82"/>
      <c r="CV42" s="87">
        <v>10791765.30748786</v>
      </c>
      <c r="CW42" s="88">
        <v>16.715973003996091</v>
      </c>
      <c r="CX42" s="88">
        <v>3600280.9594413396</v>
      </c>
      <c r="CY42" s="88">
        <v>41.831628743537976</v>
      </c>
      <c r="CZ42" s="85">
        <v>14392046.2669292</v>
      </c>
      <c r="DA42" s="89">
        <v>19.670348148365228</v>
      </c>
      <c r="DB42" s="87">
        <v>30814099.799878754</v>
      </c>
      <c r="DC42" s="88">
        <v>13.299986274427004</v>
      </c>
      <c r="DD42" s="85">
        <v>20560540.68204812</v>
      </c>
      <c r="DE42" s="88">
        <v>21.7388746432086</v>
      </c>
      <c r="DF42" s="85">
        <v>51374640.481926873</v>
      </c>
      <c r="DG42" s="89">
        <v>15.746301924671885</v>
      </c>
      <c r="DH42" s="226"/>
      <c r="DI42" s="239" t="s">
        <v>105</v>
      </c>
      <c r="DJ42" s="87">
        <v>14392046.2669292</v>
      </c>
      <c r="DK42" s="85">
        <v>51374640.481926873</v>
      </c>
      <c r="DL42" s="86">
        <v>65766686.748856075</v>
      </c>
      <c r="DM42"/>
    </row>
    <row r="43" spans="1:117" s="101" customFormat="1" ht="15.6">
      <c r="A43" s="74">
        <v>31</v>
      </c>
      <c r="B43" s="74" t="s">
        <v>106</v>
      </c>
      <c r="C43" s="83"/>
      <c r="D43" s="84">
        <v>329.98</v>
      </c>
      <c r="E43" s="88">
        <v>3.411245386786309E-3</v>
      </c>
      <c r="F43" s="85">
        <v>0</v>
      </c>
      <c r="G43" s="88">
        <v>0</v>
      </c>
      <c r="H43" s="85">
        <v>329.98</v>
      </c>
      <c r="I43" s="89">
        <v>2.989734622319269E-3</v>
      </c>
      <c r="J43" s="87">
        <v>6926.2800000000007</v>
      </c>
      <c r="K43" s="88">
        <v>2.9880285244671078E-2</v>
      </c>
      <c r="L43" s="85">
        <v>232.45</v>
      </c>
      <c r="M43" s="88">
        <v>1.2782934823255096E-3</v>
      </c>
      <c r="N43" s="85">
        <v>7158.7300000000005</v>
      </c>
      <c r="O43" s="89">
        <v>1.7306458436582094E-2</v>
      </c>
      <c r="P43" s="178">
        <v>7256.26</v>
      </c>
      <c r="Q43" s="179">
        <v>232.45</v>
      </c>
      <c r="R43" s="180">
        <v>7488.71</v>
      </c>
      <c r="S43" s="80"/>
      <c r="T43" s="84">
        <v>20363.978181014318</v>
      </c>
      <c r="U43" s="88">
        <v>0.11072614867363545</v>
      </c>
      <c r="V43" s="85">
        <v>17660.783616316367</v>
      </c>
      <c r="W43" s="88">
        <v>0.76529807238013459</v>
      </c>
      <c r="X43" s="85">
        <v>38024.761797330684</v>
      </c>
      <c r="Y43" s="89">
        <v>0.18370337599560696</v>
      </c>
      <c r="Z43" s="87">
        <v>731511.2611567229</v>
      </c>
      <c r="AA43" s="88">
        <v>0.91086063008013085</v>
      </c>
      <c r="AB43" s="85">
        <v>327009.44640526013</v>
      </c>
      <c r="AC43" s="88">
        <v>1.3951807769492934</v>
      </c>
      <c r="AD43" s="85">
        <v>1058520.707561983</v>
      </c>
      <c r="AE43" s="89">
        <v>1.0202766573383137</v>
      </c>
      <c r="AF43" s="178">
        <v>751875.23933773721</v>
      </c>
      <c r="AG43" s="179">
        <v>344670.23002157651</v>
      </c>
      <c r="AH43" s="180">
        <v>1096545.4693593136</v>
      </c>
      <c r="AI43" s="82"/>
      <c r="AJ43" s="84">
        <v>34750.800287717124</v>
      </c>
      <c r="AK43" s="88">
        <v>0.57586875942857108</v>
      </c>
      <c r="AL43" s="85">
        <v>599.5983997975311</v>
      </c>
      <c r="AM43" s="88">
        <v>6.9062243699324011E-2</v>
      </c>
      <c r="AN43" s="85">
        <v>35350.398687514658</v>
      </c>
      <c r="AO43" s="89">
        <v>0.5121242222248491</v>
      </c>
      <c r="AP43" s="87">
        <v>194476.00019925708</v>
      </c>
      <c r="AQ43" s="88">
        <v>1.8191988943074693</v>
      </c>
      <c r="AR43" s="85">
        <v>42936.70302711433</v>
      </c>
      <c r="AS43" s="88">
        <v>0.45984067157651926</v>
      </c>
      <c r="AT43" s="85">
        <v>237412.70322637141</v>
      </c>
      <c r="AU43" s="89">
        <v>1.1854335450074718</v>
      </c>
      <c r="AV43" s="178">
        <v>229226.80048697419</v>
      </c>
      <c r="AW43" s="179">
        <v>43536.301426911865</v>
      </c>
      <c r="AX43" s="180">
        <v>272763.10191388603</v>
      </c>
      <c r="AY43" s="82"/>
      <c r="AZ43" s="84">
        <v>49497.637824718207</v>
      </c>
      <c r="BA43" s="88">
        <v>0.46406065726048834</v>
      </c>
      <c r="BB43" s="85">
        <v>9571.2002445981361</v>
      </c>
      <c r="BC43" s="88">
        <v>0.64902693731593786</v>
      </c>
      <c r="BD43" s="85">
        <v>59068.838069316342</v>
      </c>
      <c r="BE43" s="89">
        <v>0.48652767150142362</v>
      </c>
      <c r="BF43" s="87">
        <v>914060.47987686924</v>
      </c>
      <c r="BG43" s="88">
        <v>1.837769248307352</v>
      </c>
      <c r="BH43" s="85">
        <v>279758.44422342023</v>
      </c>
      <c r="BI43" s="88">
        <v>1.556357894340092</v>
      </c>
      <c r="BJ43" s="85">
        <v>1193818.9241002896</v>
      </c>
      <c r="BK43" s="89">
        <v>1.7630650145397977</v>
      </c>
      <c r="BL43" s="178">
        <v>963558.1177015875</v>
      </c>
      <c r="BM43" s="179">
        <v>289329.64446801838</v>
      </c>
      <c r="BN43" s="180">
        <v>1252887.7621696058</v>
      </c>
      <c r="BO43" s="82"/>
      <c r="BP43" s="84">
        <v>31417.420911119916</v>
      </c>
      <c r="BQ43" s="88">
        <v>0.42725607429480528</v>
      </c>
      <c r="BR43" s="85">
        <v>2729.3012846790589</v>
      </c>
      <c r="BS43" s="88">
        <v>0.28409506450286864</v>
      </c>
      <c r="BT43" s="85">
        <v>34146.722195798975</v>
      </c>
      <c r="BU43" s="89">
        <v>0.41071352171997805</v>
      </c>
      <c r="BV43" s="87">
        <v>403049.7163413699</v>
      </c>
      <c r="BW43" s="88">
        <v>1.866100499300275</v>
      </c>
      <c r="BX43" s="85">
        <v>176872.18158057355</v>
      </c>
      <c r="BY43" s="88">
        <v>1.6803840274810564</v>
      </c>
      <c r="BZ43" s="85">
        <v>579921.89792194346</v>
      </c>
      <c r="CA43" s="89">
        <v>1.8052493071327642</v>
      </c>
      <c r="CB43" s="178">
        <v>434467.1372524898</v>
      </c>
      <c r="CC43" s="179">
        <v>179601.48286525262</v>
      </c>
      <c r="CD43" s="180">
        <v>614068.62011774245</v>
      </c>
      <c r="CE43" s="82"/>
      <c r="CF43" s="84">
        <v>23034.824276686981</v>
      </c>
      <c r="CG43" s="88">
        <v>0.18515251407995323</v>
      </c>
      <c r="CH43" s="85">
        <v>4619.394975952242</v>
      </c>
      <c r="CI43" s="88">
        <v>0.28313790842489989</v>
      </c>
      <c r="CJ43" s="85">
        <v>27654.219252639225</v>
      </c>
      <c r="CK43" s="89">
        <v>0.19651248358599555</v>
      </c>
      <c r="CL43" s="87">
        <v>467534.51782582584</v>
      </c>
      <c r="CM43" s="88">
        <v>1.0126589655955853</v>
      </c>
      <c r="CN43" s="85">
        <v>117752.25438461808</v>
      </c>
      <c r="CO43" s="88">
        <v>0.77886201927848708</v>
      </c>
      <c r="CP43" s="85">
        <v>585286.77221044386</v>
      </c>
      <c r="CQ43" s="89">
        <v>0.95498555530971874</v>
      </c>
      <c r="CR43" s="178">
        <v>490569.34210251283</v>
      </c>
      <c r="CS43" s="179">
        <v>122371.64936057031</v>
      </c>
      <c r="CT43" s="180">
        <v>612940.99146308319</v>
      </c>
      <c r="CU43" s="82"/>
      <c r="CV43" s="87">
        <v>159394.64148125658</v>
      </c>
      <c r="CW43" s="88">
        <v>0.24689533621840373</v>
      </c>
      <c r="CX43" s="88">
        <v>35180.278521343338</v>
      </c>
      <c r="CY43" s="88">
        <v>0.40875930705904001</v>
      </c>
      <c r="CZ43" s="85">
        <v>194574.92000259992</v>
      </c>
      <c r="DA43" s="89">
        <v>0.26593552761056322</v>
      </c>
      <c r="DB43" s="87">
        <v>2717558.2554000448</v>
      </c>
      <c r="DC43" s="88">
        <v>1.1729528927182422</v>
      </c>
      <c r="DD43" s="85">
        <v>944561.47962098639</v>
      </c>
      <c r="DE43" s="88">
        <v>0.99869472869517995</v>
      </c>
      <c r="DF43" s="85">
        <v>3662119.7350210315</v>
      </c>
      <c r="DG43" s="89">
        <v>1.1224378894140683</v>
      </c>
      <c r="DH43" s="226"/>
      <c r="DI43" s="239" t="s">
        <v>106</v>
      </c>
      <c r="DJ43" s="87">
        <v>194574.92000259992</v>
      </c>
      <c r="DK43" s="85">
        <v>3662119.7350210315</v>
      </c>
      <c r="DL43" s="86">
        <v>3856694.6550236312</v>
      </c>
      <c r="DM43"/>
    </row>
    <row r="44" spans="1:117" s="101" customFormat="1" ht="15.6">
      <c r="A44" s="74">
        <v>32</v>
      </c>
      <c r="B44" s="74" t="s">
        <v>107</v>
      </c>
      <c r="C44" s="83"/>
      <c r="D44" s="84">
        <v>11584591.799999999</v>
      </c>
      <c r="E44" s="88">
        <v>119.75842576990271</v>
      </c>
      <c r="F44" s="85">
        <v>3117523.0300000003</v>
      </c>
      <c r="G44" s="88">
        <v>228.59092462237868</v>
      </c>
      <c r="H44" s="85">
        <v>14702114.829999998</v>
      </c>
      <c r="I44" s="89">
        <v>133.20632077266671</v>
      </c>
      <c r="J44" s="87">
        <v>6531720.1500000004</v>
      </c>
      <c r="K44" s="88">
        <v>28.178136203036228</v>
      </c>
      <c r="L44" s="85">
        <v>14256787.83</v>
      </c>
      <c r="M44" s="88">
        <v>78.401200094586571</v>
      </c>
      <c r="N44" s="85">
        <v>20788507.98</v>
      </c>
      <c r="O44" s="89">
        <v>50.256882060704228</v>
      </c>
      <c r="P44" s="178">
        <v>18116311.949999999</v>
      </c>
      <c r="Q44" s="179">
        <v>17374310.859999999</v>
      </c>
      <c r="R44" s="180">
        <v>35490622.810000002</v>
      </c>
      <c r="S44" s="80"/>
      <c r="T44" s="84">
        <v>14815241.32086405</v>
      </c>
      <c r="U44" s="88">
        <v>80.555704712902568</v>
      </c>
      <c r="V44" s="85">
        <v>4271800.1255268101</v>
      </c>
      <c r="W44" s="88">
        <v>185.11072173708931</v>
      </c>
      <c r="X44" s="85">
        <v>19087041.44639086</v>
      </c>
      <c r="Y44" s="89">
        <v>92.212384397269716</v>
      </c>
      <c r="Z44" s="87">
        <v>10053349.141080832</v>
      </c>
      <c r="AA44" s="88">
        <v>12.518194072064382</v>
      </c>
      <c r="AB44" s="85">
        <v>14855521.292998811</v>
      </c>
      <c r="AC44" s="88">
        <v>63.380853267055535</v>
      </c>
      <c r="AD44" s="85">
        <v>24908870.434079643</v>
      </c>
      <c r="AE44" s="89">
        <v>24.008920074024896</v>
      </c>
      <c r="AF44" s="178">
        <v>24868590.461944882</v>
      </c>
      <c r="AG44" s="179">
        <v>19127321.418525621</v>
      </c>
      <c r="AH44" s="180">
        <v>43995911.880470499</v>
      </c>
      <c r="AI44" s="82"/>
      <c r="AJ44" s="84">
        <v>3008827.7732171109</v>
      </c>
      <c r="AK44" s="88">
        <v>49.860432069220494</v>
      </c>
      <c r="AL44" s="85">
        <v>1172458.9951882553</v>
      </c>
      <c r="AM44" s="88">
        <v>135.04480479016993</v>
      </c>
      <c r="AN44" s="85">
        <v>4181286.7684053662</v>
      </c>
      <c r="AO44" s="89">
        <v>60.574655836199838</v>
      </c>
      <c r="AP44" s="87">
        <v>1886642.27346728</v>
      </c>
      <c r="AQ44" s="88">
        <v>17.648334675378198</v>
      </c>
      <c r="AR44" s="85">
        <v>5853468.5527580157</v>
      </c>
      <c r="AS44" s="88">
        <v>62.689091629893177</v>
      </c>
      <c r="AT44" s="85">
        <v>7740110.8262252957</v>
      </c>
      <c r="AU44" s="89">
        <v>38.647413936963154</v>
      </c>
      <c r="AV44" s="178">
        <v>4895470.0466843909</v>
      </c>
      <c r="AW44" s="179">
        <v>7025927.5479462706</v>
      </c>
      <c r="AX44" s="180">
        <v>11921397.594630662</v>
      </c>
      <c r="AY44" s="82"/>
      <c r="AZ44" s="84">
        <v>11197898.427031074</v>
      </c>
      <c r="BA44" s="88">
        <v>104.98489084239067</v>
      </c>
      <c r="BB44" s="85">
        <v>2638296.7668714309</v>
      </c>
      <c r="BC44" s="88">
        <v>178.90396466206218</v>
      </c>
      <c r="BD44" s="85">
        <v>13836195.193902504</v>
      </c>
      <c r="BE44" s="89">
        <v>113.96350512649394</v>
      </c>
      <c r="BF44" s="87">
        <v>13541023.253386859</v>
      </c>
      <c r="BG44" s="88">
        <v>27.224977639380466</v>
      </c>
      <c r="BH44" s="85">
        <v>12398329.79682916</v>
      </c>
      <c r="BI44" s="88">
        <v>68.97464171096378</v>
      </c>
      <c r="BJ44" s="85">
        <v>25939353.050216019</v>
      </c>
      <c r="BK44" s="89">
        <v>38.307958551669067</v>
      </c>
      <c r="BL44" s="178">
        <v>24738921.680417933</v>
      </c>
      <c r="BM44" s="179">
        <v>15036626.56370059</v>
      </c>
      <c r="BN44" s="180">
        <v>39775548.244118527</v>
      </c>
      <c r="BO44" s="82"/>
      <c r="BP44" s="84">
        <v>3581464.1716791554</v>
      </c>
      <c r="BQ44" s="88">
        <v>48.705535904684368</v>
      </c>
      <c r="BR44" s="85">
        <v>1219701.8815122976</v>
      </c>
      <c r="BS44" s="88">
        <v>126.95970453963751</v>
      </c>
      <c r="BT44" s="85">
        <v>4801166.0531914532</v>
      </c>
      <c r="BU44" s="89">
        <v>57.747967923880843</v>
      </c>
      <c r="BV44" s="87">
        <v>3922916.6904601762</v>
      </c>
      <c r="BW44" s="88">
        <v>18.162912658102073</v>
      </c>
      <c r="BX44" s="85">
        <v>9189979.7853294015</v>
      </c>
      <c r="BY44" s="88">
        <v>87.309915590691375</v>
      </c>
      <c r="BZ44" s="85">
        <v>13112896.475789577</v>
      </c>
      <c r="CA44" s="89">
        <v>40.819371301976631</v>
      </c>
      <c r="CB44" s="178">
        <v>7504380.8621393312</v>
      </c>
      <c r="CC44" s="179">
        <v>10409681.666841699</v>
      </c>
      <c r="CD44" s="180">
        <v>17914062.52898103</v>
      </c>
      <c r="CE44" s="82"/>
      <c r="CF44" s="84">
        <v>5839351.0856928611</v>
      </c>
      <c r="CG44" s="88">
        <v>46.93634824927949</v>
      </c>
      <c r="CH44" s="85">
        <v>1296222.2463484914</v>
      </c>
      <c r="CI44" s="88">
        <v>79.449723956389292</v>
      </c>
      <c r="CJ44" s="85">
        <v>7135573.332041353</v>
      </c>
      <c r="CK44" s="89">
        <v>50.705797349734254</v>
      </c>
      <c r="CL44" s="87">
        <v>7215139.5604327144</v>
      </c>
      <c r="CM44" s="88">
        <v>15.627671295528849</v>
      </c>
      <c r="CN44" s="85">
        <v>5538635.3195666689</v>
      </c>
      <c r="CO44" s="88">
        <v>36.634820382754036</v>
      </c>
      <c r="CP44" s="85">
        <v>12753774.879999384</v>
      </c>
      <c r="CQ44" s="89">
        <v>20.809748937384271</v>
      </c>
      <c r="CR44" s="178">
        <v>13054490.646125576</v>
      </c>
      <c r="CS44" s="179">
        <v>6834857.5659151599</v>
      </c>
      <c r="CT44" s="180">
        <v>19889348.212040737</v>
      </c>
      <c r="CU44" s="82"/>
      <c r="CV44" s="87">
        <v>50027374.578484245</v>
      </c>
      <c r="CW44" s="88">
        <v>77.490217687972418</v>
      </c>
      <c r="CX44" s="88">
        <v>13716003.045447286</v>
      </c>
      <c r="CY44" s="88">
        <v>159.36610328639981</v>
      </c>
      <c r="CZ44" s="85">
        <v>63743377.623931527</v>
      </c>
      <c r="DA44" s="89">
        <v>87.121345134681761</v>
      </c>
      <c r="DB44" s="87">
        <v>43150791.068827868</v>
      </c>
      <c r="DC44" s="88">
        <v>18.624750769072804</v>
      </c>
      <c r="DD44" s="85">
        <v>62092722.57748206</v>
      </c>
      <c r="DE44" s="88">
        <v>65.651284819857622</v>
      </c>
      <c r="DF44" s="85">
        <v>105243513.64630993</v>
      </c>
      <c r="DG44" s="89">
        <v>32.257084934173079</v>
      </c>
      <c r="DH44" s="226"/>
      <c r="DI44" s="239" t="s">
        <v>107</v>
      </c>
      <c r="DJ44" s="87">
        <v>63743377.623931527</v>
      </c>
      <c r="DK44" s="85">
        <v>105243513.64630993</v>
      </c>
      <c r="DL44" s="86">
        <v>168986891.27024144</v>
      </c>
      <c r="DM44"/>
    </row>
    <row r="45" spans="1:117" s="101" customFormat="1" ht="15.6">
      <c r="A45" s="74">
        <v>33</v>
      </c>
      <c r="B45" s="74" t="s">
        <v>108</v>
      </c>
      <c r="C45" s="83"/>
      <c r="D45" s="84">
        <v>492023.63</v>
      </c>
      <c r="E45" s="88">
        <v>5.0864092915551051</v>
      </c>
      <c r="F45" s="85">
        <v>116314.72</v>
      </c>
      <c r="G45" s="88">
        <v>8.5287226866109407</v>
      </c>
      <c r="H45" s="85">
        <v>608338.35</v>
      </c>
      <c r="I45" s="89">
        <v>5.511758976542751</v>
      </c>
      <c r="J45" s="87">
        <v>187310.69</v>
      </c>
      <c r="K45" s="88">
        <v>0.80806679004836046</v>
      </c>
      <c r="L45" s="85">
        <v>186024.52000000002</v>
      </c>
      <c r="M45" s="88">
        <v>1.0229895954774424</v>
      </c>
      <c r="N45" s="85">
        <v>373335.21</v>
      </c>
      <c r="O45" s="89">
        <v>0.902549795114168</v>
      </c>
      <c r="P45" s="178">
        <v>679334.32000000007</v>
      </c>
      <c r="Q45" s="179">
        <v>302339.24</v>
      </c>
      <c r="R45" s="180">
        <v>981673.56</v>
      </c>
      <c r="S45" s="80"/>
      <c r="T45" s="84">
        <v>363836.91188744555</v>
      </c>
      <c r="U45" s="88">
        <v>1.978309917664578</v>
      </c>
      <c r="V45" s="85">
        <v>94156.672571112169</v>
      </c>
      <c r="W45" s="88">
        <v>4.0801088777186019</v>
      </c>
      <c r="X45" s="85">
        <v>457993.58445855771</v>
      </c>
      <c r="Y45" s="89">
        <v>2.2126362841613494</v>
      </c>
      <c r="Z45" s="87">
        <v>430760.21491782146</v>
      </c>
      <c r="AA45" s="88">
        <v>0.53637249569208967</v>
      </c>
      <c r="AB45" s="85">
        <v>164133.60384943974</v>
      </c>
      <c r="AC45" s="88">
        <v>0.70027349808835782</v>
      </c>
      <c r="AD45" s="85">
        <v>594893.81876726123</v>
      </c>
      <c r="AE45" s="89">
        <v>0.5734004753492693</v>
      </c>
      <c r="AF45" s="178">
        <v>794597.12680526706</v>
      </c>
      <c r="AG45" s="179">
        <v>258290.27642055191</v>
      </c>
      <c r="AH45" s="180">
        <v>1052887.4032258189</v>
      </c>
      <c r="AI45" s="82"/>
      <c r="AJ45" s="84">
        <v>58984.495331270649</v>
      </c>
      <c r="AK45" s="88">
        <v>0.97745455847660367</v>
      </c>
      <c r="AL45" s="85">
        <v>44617.782372832022</v>
      </c>
      <c r="AM45" s="88">
        <v>5.1391133808836695</v>
      </c>
      <c r="AN45" s="85">
        <v>103602.27770410267</v>
      </c>
      <c r="AO45" s="89">
        <v>1.5008949788358565</v>
      </c>
      <c r="AP45" s="87">
        <v>61547.157984510501</v>
      </c>
      <c r="AQ45" s="88">
        <v>0.57573439210221045</v>
      </c>
      <c r="AR45" s="85">
        <v>73196.665916457059</v>
      </c>
      <c r="AS45" s="88">
        <v>0.783916827310433</v>
      </c>
      <c r="AT45" s="85">
        <v>134743.82390096755</v>
      </c>
      <c r="AU45" s="89">
        <v>0.67279402771672725</v>
      </c>
      <c r="AV45" s="178">
        <v>120531.65331578115</v>
      </c>
      <c r="AW45" s="179">
        <v>117814.44828928908</v>
      </c>
      <c r="AX45" s="180">
        <v>238346.10160507023</v>
      </c>
      <c r="AY45" s="82"/>
      <c r="AZ45" s="84">
        <v>417667.64767307916</v>
      </c>
      <c r="BA45" s="88">
        <v>3.9158055134263297</v>
      </c>
      <c r="BB45" s="85">
        <v>304176.50237020862</v>
      </c>
      <c r="BC45" s="88">
        <v>20.626330939866321</v>
      </c>
      <c r="BD45" s="85">
        <v>721844.15004328778</v>
      </c>
      <c r="BE45" s="89">
        <v>5.9455571666292268</v>
      </c>
      <c r="BF45" s="87">
        <v>919560.0300594935</v>
      </c>
      <c r="BG45" s="88">
        <v>1.8488263987122262</v>
      </c>
      <c r="BH45" s="85">
        <v>1420174.6893605946</v>
      </c>
      <c r="BI45" s="88">
        <v>7.9007448560271634</v>
      </c>
      <c r="BJ45" s="85">
        <v>2339734.719420088</v>
      </c>
      <c r="BK45" s="89">
        <v>3.4553853552141445</v>
      </c>
      <c r="BL45" s="178">
        <v>1337227.6777325727</v>
      </c>
      <c r="BM45" s="179">
        <v>1724351.1917308033</v>
      </c>
      <c r="BN45" s="180">
        <v>3061578.8694633758</v>
      </c>
      <c r="BO45" s="82"/>
      <c r="BP45" s="84">
        <v>84217.704133347142</v>
      </c>
      <c r="BQ45" s="88">
        <v>1.1453048853351169</v>
      </c>
      <c r="BR45" s="85">
        <v>84710.105475014367</v>
      </c>
      <c r="BS45" s="88">
        <v>8.8175398641630451</v>
      </c>
      <c r="BT45" s="85">
        <v>168927.80960836151</v>
      </c>
      <c r="BU45" s="89">
        <v>2.0318476017363665</v>
      </c>
      <c r="BV45" s="87">
        <v>139411.29614464549</v>
      </c>
      <c r="BW45" s="88">
        <v>0.64546749146767357</v>
      </c>
      <c r="BX45" s="85">
        <v>301651.14769361995</v>
      </c>
      <c r="BY45" s="88">
        <v>2.8658535555223876</v>
      </c>
      <c r="BZ45" s="85">
        <v>441062.44383826543</v>
      </c>
      <c r="CA45" s="89">
        <v>1.3729912148419741</v>
      </c>
      <c r="CB45" s="178">
        <v>223629.00027799263</v>
      </c>
      <c r="CC45" s="179">
        <v>386361.25316863431</v>
      </c>
      <c r="CD45" s="180">
        <v>609990.25344662694</v>
      </c>
      <c r="CE45" s="82"/>
      <c r="CF45" s="84">
        <v>12003.61175940767</v>
      </c>
      <c r="CG45" s="88">
        <v>9.6484299971125065E-2</v>
      </c>
      <c r="CH45" s="85">
        <v>12992.333662842313</v>
      </c>
      <c r="CI45" s="88">
        <v>0.79634285398972193</v>
      </c>
      <c r="CJ45" s="85">
        <v>24995.945422249984</v>
      </c>
      <c r="CK45" s="89">
        <v>0.17762263579499013</v>
      </c>
      <c r="CL45" s="87">
        <v>26402.091522713879</v>
      </c>
      <c r="CM45" s="88">
        <v>5.7185755642777357E-2</v>
      </c>
      <c r="CN45" s="85">
        <v>16237.12967918739</v>
      </c>
      <c r="CO45" s="88">
        <v>0.10739907847463299</v>
      </c>
      <c r="CP45" s="85">
        <v>42639.221201901266</v>
      </c>
      <c r="CQ45" s="89">
        <v>6.9572459640059175E-2</v>
      </c>
      <c r="CR45" s="178">
        <v>38405.703282121547</v>
      </c>
      <c r="CS45" s="179">
        <v>29229.463342029703</v>
      </c>
      <c r="CT45" s="180">
        <v>67635.166624151258</v>
      </c>
      <c r="CU45" s="82"/>
      <c r="CV45" s="87">
        <v>1428734.0007845501</v>
      </c>
      <c r="CW45" s="88">
        <v>2.2130465504503594</v>
      </c>
      <c r="CX45" s="88">
        <v>656968.11645200953</v>
      </c>
      <c r="CY45" s="88">
        <v>7.6333060262125523</v>
      </c>
      <c r="CZ45" s="85">
        <v>2085702.1172365597</v>
      </c>
      <c r="DA45" s="89">
        <v>2.8506361096196873</v>
      </c>
      <c r="DB45" s="87">
        <v>1764991.4806291847</v>
      </c>
      <c r="DC45" s="88">
        <v>0.76180588170033514</v>
      </c>
      <c r="DD45" s="85">
        <v>2161417.7564992988</v>
      </c>
      <c r="DE45" s="88">
        <v>2.2852895936325579</v>
      </c>
      <c r="DF45" s="85">
        <v>3926409.2371284836</v>
      </c>
      <c r="DG45" s="89">
        <v>1.2034424912305843</v>
      </c>
      <c r="DH45" s="226"/>
      <c r="DI45" s="239" t="s">
        <v>108</v>
      </c>
      <c r="DJ45" s="87">
        <v>2085702.1172365597</v>
      </c>
      <c r="DK45" s="85">
        <v>3926409.2371284836</v>
      </c>
      <c r="DL45" s="86">
        <v>6012111.3543650433</v>
      </c>
      <c r="DM45"/>
    </row>
    <row r="46" spans="1:117" s="101" customFormat="1" ht="15.6">
      <c r="A46" s="74">
        <v>34</v>
      </c>
      <c r="B46" s="74" t="s">
        <v>109</v>
      </c>
      <c r="C46" s="83"/>
      <c r="D46" s="84">
        <v>14342377.669999998</v>
      </c>
      <c r="E46" s="88">
        <v>148.2676818665812</v>
      </c>
      <c r="F46" s="85">
        <v>0</v>
      </c>
      <c r="G46" s="88">
        <v>0</v>
      </c>
      <c r="H46" s="85">
        <v>14342377.669999998</v>
      </c>
      <c r="I46" s="89">
        <v>129.94697583604386</v>
      </c>
      <c r="J46" s="87">
        <v>0</v>
      </c>
      <c r="K46" s="88">
        <v>0</v>
      </c>
      <c r="L46" s="85">
        <v>0</v>
      </c>
      <c r="M46" s="88">
        <v>0</v>
      </c>
      <c r="N46" s="85">
        <v>0</v>
      </c>
      <c r="O46" s="89">
        <v>0</v>
      </c>
      <c r="P46" s="178">
        <v>14342377.669999998</v>
      </c>
      <c r="Q46" s="179">
        <v>0</v>
      </c>
      <c r="R46" s="180">
        <v>14342377.669999998</v>
      </c>
      <c r="S46" s="80"/>
      <c r="T46" s="84">
        <v>44009446.957000479</v>
      </c>
      <c r="U46" s="88">
        <v>239.29492182173354</v>
      </c>
      <c r="V46" s="85">
        <v>0</v>
      </c>
      <c r="W46" s="88">
        <v>0</v>
      </c>
      <c r="X46" s="85">
        <v>44009446.957000479</v>
      </c>
      <c r="Y46" s="89">
        <v>212.61629526547406</v>
      </c>
      <c r="Z46" s="87">
        <v>0</v>
      </c>
      <c r="AA46" s="88">
        <v>0</v>
      </c>
      <c r="AB46" s="85">
        <v>0</v>
      </c>
      <c r="AC46" s="88">
        <v>0</v>
      </c>
      <c r="AD46" s="85">
        <v>0</v>
      </c>
      <c r="AE46" s="89">
        <v>0</v>
      </c>
      <c r="AF46" s="178">
        <v>44009446.957000479</v>
      </c>
      <c r="AG46" s="179">
        <v>0</v>
      </c>
      <c r="AH46" s="180">
        <v>44009446.957000479</v>
      </c>
      <c r="AI46" s="82"/>
      <c r="AJ46" s="84">
        <v>8332260.5513321096</v>
      </c>
      <c r="AK46" s="88">
        <v>138.07706605902908</v>
      </c>
      <c r="AL46" s="85">
        <v>183079.19561939436</v>
      </c>
      <c r="AM46" s="88">
        <v>21.087214422874265</v>
      </c>
      <c r="AN46" s="85">
        <v>8515339.7469515037</v>
      </c>
      <c r="AO46" s="89">
        <v>123.36244870777382</v>
      </c>
      <c r="AP46" s="87">
        <v>0</v>
      </c>
      <c r="AQ46" s="88">
        <v>0</v>
      </c>
      <c r="AR46" s="85">
        <v>0</v>
      </c>
      <c r="AS46" s="88">
        <v>0</v>
      </c>
      <c r="AT46" s="85">
        <v>0</v>
      </c>
      <c r="AU46" s="89">
        <v>0</v>
      </c>
      <c r="AV46" s="178">
        <v>8332260.5513321096</v>
      </c>
      <c r="AW46" s="179">
        <v>183079.19561939436</v>
      </c>
      <c r="AX46" s="180">
        <v>8515339.7469515037</v>
      </c>
      <c r="AY46" s="82"/>
      <c r="AZ46" s="84">
        <v>14396861.336282818</v>
      </c>
      <c r="BA46" s="88">
        <v>134.97648024866228</v>
      </c>
      <c r="BB46" s="85">
        <v>0</v>
      </c>
      <c r="BC46" s="88">
        <v>0</v>
      </c>
      <c r="BD46" s="85">
        <v>14396861.336282818</v>
      </c>
      <c r="BE46" s="89">
        <v>118.58150002292102</v>
      </c>
      <c r="BF46" s="87">
        <v>0</v>
      </c>
      <c r="BG46" s="88">
        <v>0</v>
      </c>
      <c r="BH46" s="85">
        <v>0</v>
      </c>
      <c r="BI46" s="88">
        <v>0</v>
      </c>
      <c r="BJ46" s="85">
        <v>0</v>
      </c>
      <c r="BK46" s="89">
        <v>0</v>
      </c>
      <c r="BL46" s="178">
        <v>14396861.336282818</v>
      </c>
      <c r="BM46" s="179">
        <v>0</v>
      </c>
      <c r="BN46" s="180">
        <v>14396861.336282818</v>
      </c>
      <c r="BO46" s="82"/>
      <c r="BP46" s="84">
        <v>10136311.562228639</v>
      </c>
      <c r="BQ46" s="88">
        <v>137.84711030732649</v>
      </c>
      <c r="BR46" s="85">
        <v>48388.966044173954</v>
      </c>
      <c r="BS46" s="88">
        <v>5.0368445970827471</v>
      </c>
      <c r="BT46" s="85">
        <v>10184700.528272813</v>
      </c>
      <c r="BU46" s="89">
        <v>122.50060774925203</v>
      </c>
      <c r="BV46" s="87">
        <v>11392.537054769466</v>
      </c>
      <c r="BW46" s="88">
        <v>5.2746890083892238E-2</v>
      </c>
      <c r="BX46" s="85">
        <v>7399.326684130102</v>
      </c>
      <c r="BY46" s="88">
        <v>7.0297715915617037E-2</v>
      </c>
      <c r="BZ46" s="85">
        <v>18791.863738899567</v>
      </c>
      <c r="CA46" s="89">
        <v>5.8497530643252027E-2</v>
      </c>
      <c r="CB46" s="178">
        <v>10147704.099283408</v>
      </c>
      <c r="CC46" s="179">
        <v>55788.292728304055</v>
      </c>
      <c r="CD46" s="180">
        <v>10203492.392011713</v>
      </c>
      <c r="CE46" s="82"/>
      <c r="CF46" s="84">
        <v>14969111.274070015</v>
      </c>
      <c r="CG46" s="88">
        <v>120.32080438927751</v>
      </c>
      <c r="CH46" s="85">
        <v>12557.259158223664</v>
      </c>
      <c r="CI46" s="88">
        <v>0.76967570690920406</v>
      </c>
      <c r="CJ46" s="85">
        <v>14981668.533228239</v>
      </c>
      <c r="CK46" s="89">
        <v>106.46060425104451</v>
      </c>
      <c r="CL46" s="87">
        <v>194755.1567917075</v>
      </c>
      <c r="CM46" s="88">
        <v>0.42183100520199157</v>
      </c>
      <c r="CN46" s="85">
        <v>2588.9804049407539</v>
      </c>
      <c r="CO46" s="88">
        <v>1.7124585143636961E-2</v>
      </c>
      <c r="CP46" s="85">
        <v>197344.13719664825</v>
      </c>
      <c r="CQ46" s="89">
        <v>0.32199736846281585</v>
      </c>
      <c r="CR46" s="178">
        <v>15163866.430861723</v>
      </c>
      <c r="CS46" s="179">
        <v>15146.239563164418</v>
      </c>
      <c r="CT46" s="180">
        <v>15179012.670424888</v>
      </c>
      <c r="CU46" s="82"/>
      <c r="CV46" s="87">
        <v>106186369.35091405</v>
      </c>
      <c r="CW46" s="88">
        <v>164.47804718572303</v>
      </c>
      <c r="CX46" s="88">
        <v>244025.42082179198</v>
      </c>
      <c r="CY46" s="88">
        <v>2.8353289431574837</v>
      </c>
      <c r="CZ46" s="85">
        <v>106430394.77173583</v>
      </c>
      <c r="DA46" s="89">
        <v>145.46388191779241</v>
      </c>
      <c r="DB46" s="87">
        <v>206147.69384647696</v>
      </c>
      <c r="DC46" s="88">
        <v>8.8977497849011059E-2</v>
      </c>
      <c r="DD46" s="85">
        <v>9988.307089070855</v>
      </c>
      <c r="DE46" s="88">
        <v>1.056074152255968E-2</v>
      </c>
      <c r="DF46" s="85">
        <v>216136.00093554781</v>
      </c>
      <c r="DG46" s="89">
        <v>6.6245577498874469E-2</v>
      </c>
      <c r="DH46" s="226"/>
      <c r="DI46" s="239" t="s">
        <v>109</v>
      </c>
      <c r="DJ46" s="87">
        <v>106430394.77173583</v>
      </c>
      <c r="DK46" s="85">
        <v>216136.00093554781</v>
      </c>
      <c r="DL46" s="86">
        <v>106646530.77267139</v>
      </c>
      <c r="DM46"/>
    </row>
    <row r="47" spans="1:117" s="101" customFormat="1" ht="15.6">
      <c r="A47" s="74">
        <v>35</v>
      </c>
      <c r="B47" s="74" t="s">
        <v>110</v>
      </c>
      <c r="C47" s="83"/>
      <c r="D47" s="84">
        <v>1701150.56</v>
      </c>
      <c r="E47" s="88">
        <v>17.58604157836519</v>
      </c>
      <c r="F47" s="85">
        <v>0</v>
      </c>
      <c r="G47" s="88">
        <v>0</v>
      </c>
      <c r="H47" s="85">
        <v>1701150.56</v>
      </c>
      <c r="I47" s="89">
        <v>15.413021174040283</v>
      </c>
      <c r="J47" s="87">
        <v>0</v>
      </c>
      <c r="K47" s="88">
        <v>0</v>
      </c>
      <c r="L47" s="85">
        <v>0</v>
      </c>
      <c r="M47" s="88">
        <v>0</v>
      </c>
      <c r="N47" s="85">
        <v>0</v>
      </c>
      <c r="O47" s="89">
        <v>0</v>
      </c>
      <c r="P47" s="178">
        <v>1701150.56</v>
      </c>
      <c r="Q47" s="179">
        <v>0</v>
      </c>
      <c r="R47" s="180">
        <v>1701150.56</v>
      </c>
      <c r="S47" s="80"/>
      <c r="T47" s="84">
        <v>5502788.1616663234</v>
      </c>
      <c r="U47" s="88">
        <v>29.920604642773068</v>
      </c>
      <c r="V47" s="85">
        <v>0</v>
      </c>
      <c r="W47" s="88">
        <v>0</v>
      </c>
      <c r="X47" s="85">
        <v>5502788.1616663234</v>
      </c>
      <c r="Y47" s="89">
        <v>26.584801979159977</v>
      </c>
      <c r="Z47" s="87">
        <v>0</v>
      </c>
      <c r="AA47" s="88">
        <v>0</v>
      </c>
      <c r="AB47" s="85">
        <v>0</v>
      </c>
      <c r="AC47" s="88">
        <v>0</v>
      </c>
      <c r="AD47" s="85">
        <v>0</v>
      </c>
      <c r="AE47" s="89">
        <v>0</v>
      </c>
      <c r="AF47" s="178">
        <v>5502788.1616663234</v>
      </c>
      <c r="AG47" s="179">
        <v>0</v>
      </c>
      <c r="AH47" s="180">
        <v>5502788.1616663234</v>
      </c>
      <c r="AI47" s="82"/>
      <c r="AJ47" s="84">
        <v>755777.92173141264</v>
      </c>
      <c r="AK47" s="88">
        <v>12.524284062166089</v>
      </c>
      <c r="AL47" s="85">
        <v>28354.394104836301</v>
      </c>
      <c r="AM47" s="88">
        <v>3.2658827579862129</v>
      </c>
      <c r="AN47" s="85">
        <v>784132.31583624892</v>
      </c>
      <c r="AO47" s="89">
        <v>11.359791325658785</v>
      </c>
      <c r="AP47" s="87">
        <v>0</v>
      </c>
      <c r="AQ47" s="88">
        <v>0</v>
      </c>
      <c r="AR47" s="85">
        <v>0</v>
      </c>
      <c r="AS47" s="88">
        <v>0</v>
      </c>
      <c r="AT47" s="85">
        <v>0</v>
      </c>
      <c r="AU47" s="89">
        <v>0</v>
      </c>
      <c r="AV47" s="178">
        <v>755777.92173141264</v>
      </c>
      <c r="AW47" s="179">
        <v>28354.394104836301</v>
      </c>
      <c r="AX47" s="180">
        <v>784132.31583624892</v>
      </c>
      <c r="AY47" s="82"/>
      <c r="AZ47" s="84">
        <v>1354670.965283754</v>
      </c>
      <c r="BA47" s="88">
        <v>12.700595950608033</v>
      </c>
      <c r="BB47" s="85">
        <v>0</v>
      </c>
      <c r="BC47" s="88">
        <v>0</v>
      </c>
      <c r="BD47" s="85">
        <v>1354670.965283754</v>
      </c>
      <c r="BE47" s="89">
        <v>11.157912224660066</v>
      </c>
      <c r="BF47" s="87">
        <v>0</v>
      </c>
      <c r="BG47" s="88">
        <v>0</v>
      </c>
      <c r="BH47" s="85">
        <v>0</v>
      </c>
      <c r="BI47" s="88">
        <v>0</v>
      </c>
      <c r="BJ47" s="85">
        <v>0</v>
      </c>
      <c r="BK47" s="89">
        <v>0</v>
      </c>
      <c r="BL47" s="178">
        <v>1354670.965283754</v>
      </c>
      <c r="BM47" s="179">
        <v>0</v>
      </c>
      <c r="BN47" s="180">
        <v>1354670.965283754</v>
      </c>
      <c r="BO47" s="82"/>
      <c r="BP47" s="84">
        <v>1308679.8955034611</v>
      </c>
      <c r="BQ47" s="88">
        <v>17.797178076556936</v>
      </c>
      <c r="BR47" s="85">
        <v>3451.0996784858994</v>
      </c>
      <c r="BS47" s="88">
        <v>0.3592276130411054</v>
      </c>
      <c r="BT47" s="85">
        <v>1312130.995181947</v>
      </c>
      <c r="BU47" s="89">
        <v>15.782186615130467</v>
      </c>
      <c r="BV47" s="87">
        <v>0</v>
      </c>
      <c r="BW47" s="88">
        <v>0</v>
      </c>
      <c r="BX47" s="85">
        <v>0</v>
      </c>
      <c r="BY47" s="88">
        <v>0</v>
      </c>
      <c r="BZ47" s="85">
        <v>0</v>
      </c>
      <c r="CA47" s="89">
        <v>0</v>
      </c>
      <c r="CB47" s="178">
        <v>1308679.8955034611</v>
      </c>
      <c r="CC47" s="179">
        <v>3451.0996784858994</v>
      </c>
      <c r="CD47" s="180">
        <v>1312130.995181947</v>
      </c>
      <c r="CE47" s="82"/>
      <c r="CF47" s="84">
        <v>1310266.4100770066</v>
      </c>
      <c r="CG47" s="88">
        <v>10.531841572839857</v>
      </c>
      <c r="CH47" s="85">
        <v>898.08138683361176</v>
      </c>
      <c r="CI47" s="88">
        <v>5.5046361436323125E-2</v>
      </c>
      <c r="CJ47" s="85">
        <v>1311164.4914638402</v>
      </c>
      <c r="CK47" s="89">
        <v>9.3172108116101633</v>
      </c>
      <c r="CL47" s="87">
        <v>0</v>
      </c>
      <c r="CM47" s="88">
        <v>0</v>
      </c>
      <c r="CN47" s="85">
        <v>0</v>
      </c>
      <c r="CO47" s="88">
        <v>0</v>
      </c>
      <c r="CP47" s="85">
        <v>0</v>
      </c>
      <c r="CQ47" s="89">
        <v>0</v>
      </c>
      <c r="CR47" s="178">
        <v>1310266.4100770066</v>
      </c>
      <c r="CS47" s="179">
        <v>898.08138683361176</v>
      </c>
      <c r="CT47" s="180">
        <v>1311164.4914638402</v>
      </c>
      <c r="CU47" s="82"/>
      <c r="CV47" s="87">
        <v>11933333.914261956</v>
      </c>
      <c r="CW47" s="88">
        <v>18.484212904451013</v>
      </c>
      <c r="CX47" s="88">
        <v>32703.575170155811</v>
      </c>
      <c r="CY47" s="88">
        <v>0.3799825153969722</v>
      </c>
      <c r="CZ47" s="85">
        <v>11966037.489432111</v>
      </c>
      <c r="DA47" s="89">
        <v>16.354597463626799</v>
      </c>
      <c r="DB47" s="87">
        <v>0</v>
      </c>
      <c r="DC47" s="88">
        <v>0</v>
      </c>
      <c r="DD47" s="85">
        <v>0</v>
      </c>
      <c r="DE47" s="88">
        <v>0</v>
      </c>
      <c r="DF47" s="85">
        <v>0</v>
      </c>
      <c r="DG47" s="89">
        <v>0</v>
      </c>
      <c r="DH47" s="226"/>
      <c r="DI47" s="239" t="s">
        <v>110</v>
      </c>
      <c r="DJ47" s="87">
        <v>11966037.489432111</v>
      </c>
      <c r="DK47" s="85">
        <v>0</v>
      </c>
      <c r="DL47" s="86">
        <v>11966037.489432111</v>
      </c>
      <c r="DM47"/>
    </row>
    <row r="48" spans="1:117" s="101" customFormat="1" ht="15.6">
      <c r="A48" s="74">
        <v>36</v>
      </c>
      <c r="B48" s="74" t="s">
        <v>111</v>
      </c>
      <c r="C48" s="83"/>
      <c r="D48" s="84">
        <v>21626904.02</v>
      </c>
      <c r="E48" s="88">
        <v>223.57317585518902</v>
      </c>
      <c r="F48" s="85">
        <v>5108089.17</v>
      </c>
      <c r="G48" s="88">
        <v>374.54826000879893</v>
      </c>
      <c r="H48" s="85">
        <v>26734993.189999998</v>
      </c>
      <c r="I48" s="89">
        <v>242.22842223047718</v>
      </c>
      <c r="J48" s="87">
        <v>10841747.270000001</v>
      </c>
      <c r="K48" s="88">
        <v>46.771788171750778</v>
      </c>
      <c r="L48" s="85">
        <v>21774171.440000001</v>
      </c>
      <c r="M48" s="88">
        <v>119.74093970656168</v>
      </c>
      <c r="N48" s="85">
        <v>32615918.710000001</v>
      </c>
      <c r="O48" s="89">
        <v>78.850025287384113</v>
      </c>
      <c r="P48" s="178">
        <v>32468651.289999999</v>
      </c>
      <c r="Q48" s="179">
        <v>26882260.609999999</v>
      </c>
      <c r="R48" s="180">
        <v>59350911.899999999</v>
      </c>
      <c r="S48" s="80"/>
      <c r="T48" s="84">
        <v>39554990.619999997</v>
      </c>
      <c r="U48" s="88">
        <v>215.07446792777017</v>
      </c>
      <c r="V48" s="85">
        <v>11434622.800000001</v>
      </c>
      <c r="W48" s="88">
        <v>495.49866967110114</v>
      </c>
      <c r="X48" s="85">
        <v>50989613.420000002</v>
      </c>
      <c r="Y48" s="89">
        <v>246.33853529155999</v>
      </c>
      <c r="Z48" s="87">
        <v>38995318.57</v>
      </c>
      <c r="AA48" s="88">
        <v>48.556054197552243</v>
      </c>
      <c r="AB48" s="85">
        <v>28308697.859999999</v>
      </c>
      <c r="AC48" s="88">
        <v>120.7786243146959</v>
      </c>
      <c r="AD48" s="85">
        <v>67304016.430000007</v>
      </c>
      <c r="AE48" s="89">
        <v>64.872341578279773</v>
      </c>
      <c r="AF48" s="178">
        <v>78550309.189999998</v>
      </c>
      <c r="AG48" s="179">
        <v>39743320.659999996</v>
      </c>
      <c r="AH48" s="180">
        <v>118293629.84999999</v>
      </c>
      <c r="AI48" s="82"/>
      <c r="AJ48" s="84">
        <v>9936865.1422999986</v>
      </c>
      <c r="AK48" s="88">
        <v>164.66758045074155</v>
      </c>
      <c r="AL48" s="85">
        <v>3313678.6400000029</v>
      </c>
      <c r="AM48" s="88">
        <v>381.67226906242837</v>
      </c>
      <c r="AN48" s="85">
        <v>13250543.782300001</v>
      </c>
      <c r="AO48" s="89">
        <v>191.96175094238487</v>
      </c>
      <c r="AP48" s="87">
        <v>4109409.3055237578</v>
      </c>
      <c r="AQ48" s="88">
        <v>38.440901999249384</v>
      </c>
      <c r="AR48" s="85">
        <v>11801537.012976242</v>
      </c>
      <c r="AS48" s="88">
        <v>126.39132311242267</v>
      </c>
      <c r="AT48" s="85">
        <v>15910946.318500001</v>
      </c>
      <c r="AU48" s="89">
        <v>79.445494038197481</v>
      </c>
      <c r="AV48" s="178">
        <v>14046274.447823755</v>
      </c>
      <c r="AW48" s="179">
        <v>15115215.652976245</v>
      </c>
      <c r="AX48" s="180">
        <v>29161490.1008</v>
      </c>
      <c r="AY48" s="82"/>
      <c r="AZ48" s="84">
        <v>29787216.274567965</v>
      </c>
      <c r="BA48" s="88">
        <v>279.26737052153499</v>
      </c>
      <c r="BB48" s="85">
        <v>6138509.1754320376</v>
      </c>
      <c r="BC48" s="88">
        <v>416.25477557686565</v>
      </c>
      <c r="BD48" s="85">
        <v>35925725.450000003</v>
      </c>
      <c r="BE48" s="89">
        <v>295.90660865339476</v>
      </c>
      <c r="BF48" s="87">
        <v>24792469.101035941</v>
      </c>
      <c r="BG48" s="88">
        <v>49.846633025455525</v>
      </c>
      <c r="BH48" s="85">
        <v>24765243.628964055</v>
      </c>
      <c r="BI48" s="88">
        <v>137.77450948509087</v>
      </c>
      <c r="BJ48" s="85">
        <v>49557712.729999997</v>
      </c>
      <c r="BK48" s="89">
        <v>73.188209493935403</v>
      </c>
      <c r="BL48" s="178">
        <v>54579685.375603907</v>
      </c>
      <c r="BM48" s="179">
        <v>30903752.804396093</v>
      </c>
      <c r="BN48" s="180">
        <v>85483438.180000007</v>
      </c>
      <c r="BO48" s="82"/>
      <c r="BP48" s="84">
        <v>10059548.530000001</v>
      </c>
      <c r="BQ48" s="88">
        <v>136.80318401262019</v>
      </c>
      <c r="BR48" s="85">
        <v>3506873.4300000006</v>
      </c>
      <c r="BS48" s="88">
        <v>365.03314562298328</v>
      </c>
      <c r="BT48" s="85">
        <v>13566421.960000001</v>
      </c>
      <c r="BU48" s="89">
        <v>163.17563098388263</v>
      </c>
      <c r="BV48" s="87">
        <v>6537412.6099999994</v>
      </c>
      <c r="BW48" s="88">
        <v>30.267901057943835</v>
      </c>
      <c r="BX48" s="85">
        <v>12700373.059999995</v>
      </c>
      <c r="BY48" s="88">
        <v>120.66060271525879</v>
      </c>
      <c r="BZ48" s="85">
        <v>19237785.669999994</v>
      </c>
      <c r="CA48" s="89">
        <v>59.885649043400285</v>
      </c>
      <c r="CB48" s="178">
        <v>16596961.140000001</v>
      </c>
      <c r="CC48" s="179">
        <v>16207246.489999995</v>
      </c>
      <c r="CD48" s="180">
        <v>32804207.629999995</v>
      </c>
      <c r="CE48" s="82"/>
      <c r="CF48" s="84">
        <v>38760340</v>
      </c>
      <c r="CG48" s="88">
        <v>311.55325134635478</v>
      </c>
      <c r="CH48" s="85">
        <v>4306705</v>
      </c>
      <c r="CI48" s="88">
        <v>263.97211155378488</v>
      </c>
      <c r="CJ48" s="85">
        <v>43067045</v>
      </c>
      <c r="CK48" s="89">
        <v>306.03691597086515</v>
      </c>
      <c r="CL48" s="87">
        <v>31126800</v>
      </c>
      <c r="CM48" s="88">
        <v>67.419264008317271</v>
      </c>
      <c r="CN48" s="85">
        <v>17508825</v>
      </c>
      <c r="CO48" s="88">
        <v>115.81059628931442</v>
      </c>
      <c r="CP48" s="85">
        <v>48635625</v>
      </c>
      <c r="CQ48" s="89">
        <v>79.356516418519277</v>
      </c>
      <c r="CR48" s="178">
        <v>69887140</v>
      </c>
      <c r="CS48" s="179">
        <v>21815530</v>
      </c>
      <c r="CT48" s="180">
        <v>91702670</v>
      </c>
      <c r="CU48" s="82"/>
      <c r="CV48" s="87">
        <v>149725864.58686796</v>
      </c>
      <c r="CW48" s="88">
        <v>231.91882320656876</v>
      </c>
      <c r="CX48" s="102">
        <v>33808478.21543204</v>
      </c>
      <c r="CY48" s="102">
        <v>392.82037291650641</v>
      </c>
      <c r="CZ48" s="85">
        <v>183534342.80230001</v>
      </c>
      <c r="DA48" s="103">
        <v>250.84580421328428</v>
      </c>
      <c r="DB48" s="104">
        <v>116403156.85655971</v>
      </c>
      <c r="DC48" s="102">
        <v>50.241947632632431</v>
      </c>
      <c r="DD48" s="105">
        <v>116858848.00194028</v>
      </c>
      <c r="DE48" s="102">
        <v>123.55608186325622</v>
      </c>
      <c r="DF48" s="105">
        <v>233262004.8585</v>
      </c>
      <c r="DG48" s="103">
        <v>71.494689239691198</v>
      </c>
      <c r="DH48" s="228"/>
      <c r="DI48" s="239" t="s">
        <v>111</v>
      </c>
      <c r="DJ48" s="104">
        <v>183534342.80230001</v>
      </c>
      <c r="DK48" s="105">
        <v>233262004.8585</v>
      </c>
      <c r="DL48" s="106">
        <v>416796347.66079998</v>
      </c>
      <c r="DM48"/>
    </row>
    <row r="49" spans="1:119" s="101" customFormat="1" ht="15.6">
      <c r="A49" s="74">
        <v>37</v>
      </c>
      <c r="B49" s="74" t="s">
        <v>112</v>
      </c>
      <c r="C49" s="83"/>
      <c r="D49" s="84">
        <v>1331.1100000000001</v>
      </c>
      <c r="E49" s="88">
        <v>1.3760660787942068E-2</v>
      </c>
      <c r="F49" s="85">
        <v>259.43</v>
      </c>
      <c r="G49" s="88">
        <v>1.9022583956591878E-2</v>
      </c>
      <c r="H49" s="85">
        <v>1590.5400000000002</v>
      </c>
      <c r="I49" s="89">
        <v>1.4410850676355204E-2</v>
      </c>
      <c r="J49" s="87">
        <v>5185.1400000000003</v>
      </c>
      <c r="K49" s="88">
        <v>2.2368928520584468E-2</v>
      </c>
      <c r="L49" s="85">
        <v>2334.2600000000002</v>
      </c>
      <c r="M49" s="88">
        <v>1.2836607201777348E-2</v>
      </c>
      <c r="N49" s="85">
        <v>7519.4000000000005</v>
      </c>
      <c r="O49" s="89">
        <v>1.8178389681973675E-2</v>
      </c>
      <c r="P49" s="178">
        <v>6516.25</v>
      </c>
      <c r="Q49" s="179">
        <v>2593.69</v>
      </c>
      <c r="R49" s="180">
        <v>9109.94</v>
      </c>
      <c r="S49" s="80"/>
      <c r="T49" s="84">
        <v>38186.956451642647</v>
      </c>
      <c r="U49" s="88">
        <v>0.20763598251152798</v>
      </c>
      <c r="V49" s="85">
        <v>6361.2279318651781</v>
      </c>
      <c r="W49" s="88">
        <v>0.2756522915398526</v>
      </c>
      <c r="X49" s="85">
        <v>44548.184383507825</v>
      </c>
      <c r="Y49" s="89">
        <v>0.21521901726415685</v>
      </c>
      <c r="Z49" s="87">
        <v>95275.910179410042</v>
      </c>
      <c r="AA49" s="88">
        <v>0.11863532413738537</v>
      </c>
      <c r="AB49" s="85">
        <v>45020.978238426556</v>
      </c>
      <c r="AC49" s="88">
        <v>0.19208131168132156</v>
      </c>
      <c r="AD49" s="85">
        <v>140296.8884178366</v>
      </c>
      <c r="AE49" s="89">
        <v>0.13522800199119853</v>
      </c>
      <c r="AF49" s="178">
        <v>133462.86663105269</v>
      </c>
      <c r="AG49" s="179">
        <v>51382.206170291734</v>
      </c>
      <c r="AH49" s="180">
        <v>184845.07280134442</v>
      </c>
      <c r="AI49" s="82"/>
      <c r="AJ49" s="84">
        <v>3723.7895177903861</v>
      </c>
      <c r="AK49" s="88">
        <v>6.1708335699567254E-2</v>
      </c>
      <c r="AL49" s="85">
        <v>2971.3937506843663</v>
      </c>
      <c r="AM49" s="88">
        <v>0.34224761007652227</v>
      </c>
      <c r="AN49" s="85">
        <v>6695.1832684747524</v>
      </c>
      <c r="AO49" s="89">
        <v>9.6993687520459421E-2</v>
      </c>
      <c r="AP49" s="87">
        <v>18666.716044142682</v>
      </c>
      <c r="AQ49" s="88">
        <v>0.17461521808892894</v>
      </c>
      <c r="AR49" s="85">
        <v>15051.232761129582</v>
      </c>
      <c r="AS49" s="88">
        <v>0.1611947004072867</v>
      </c>
      <c r="AT49" s="85">
        <v>33717.948805272266</v>
      </c>
      <c r="AU49" s="89">
        <v>0.1683582514306442</v>
      </c>
      <c r="AV49" s="178">
        <v>22390.505561933067</v>
      </c>
      <c r="AW49" s="179">
        <v>18022.626511813949</v>
      </c>
      <c r="AX49" s="180">
        <v>40413.132073747016</v>
      </c>
      <c r="AY49" s="82"/>
      <c r="AZ49" s="84">
        <v>6308.2204994060994</v>
      </c>
      <c r="BA49" s="88">
        <v>5.9142154651198174E-2</v>
      </c>
      <c r="BB49" s="85">
        <v>5949.2586712858665</v>
      </c>
      <c r="BC49" s="88">
        <v>0.40342162279011773</v>
      </c>
      <c r="BD49" s="85">
        <v>12257.479170691966</v>
      </c>
      <c r="BE49" s="89">
        <v>0.10096021852327229</v>
      </c>
      <c r="BF49" s="87">
        <v>66596.53038285127</v>
      </c>
      <c r="BG49" s="88">
        <v>0.13389601484363162</v>
      </c>
      <c r="BH49" s="85">
        <v>41650.209163123502</v>
      </c>
      <c r="BI49" s="88">
        <v>0.23170929482355412</v>
      </c>
      <c r="BJ49" s="85">
        <v>108246.73954597476</v>
      </c>
      <c r="BK49" s="89">
        <v>0.15986179778088122</v>
      </c>
      <c r="BL49" s="178">
        <v>72904.750882257373</v>
      </c>
      <c r="BM49" s="179">
        <v>47599.46783440937</v>
      </c>
      <c r="BN49" s="180">
        <v>120504.21871666674</v>
      </c>
      <c r="BO49" s="82"/>
      <c r="BP49" s="84">
        <v>112088.39653568786</v>
      </c>
      <c r="BQ49" s="88">
        <v>1.5243278056884373</v>
      </c>
      <c r="BR49" s="85">
        <v>5331.0278112430733</v>
      </c>
      <c r="BS49" s="88">
        <v>0.55491077456470006</v>
      </c>
      <c r="BT49" s="85">
        <v>117419.42434693093</v>
      </c>
      <c r="BU49" s="89">
        <v>1.4123096505524528</v>
      </c>
      <c r="BV49" s="87">
        <v>28580.844486959213</v>
      </c>
      <c r="BW49" s="88">
        <v>0.13232791391512935</v>
      </c>
      <c r="BX49" s="85">
        <v>7895.3365662729038</v>
      </c>
      <c r="BY49" s="88">
        <v>7.5010085469592563E-2</v>
      </c>
      <c r="BZ49" s="85">
        <v>36476.181053232118</v>
      </c>
      <c r="CA49" s="89">
        <v>0.11354736009996239</v>
      </c>
      <c r="CB49" s="178">
        <v>140669.24102264707</v>
      </c>
      <c r="CC49" s="179">
        <v>13226.364377515976</v>
      </c>
      <c r="CD49" s="180">
        <v>153895.60540016304</v>
      </c>
      <c r="CE49" s="82"/>
      <c r="CF49" s="84">
        <v>299018.49569427682</v>
      </c>
      <c r="CG49" s="88">
        <v>2.4034924499178265</v>
      </c>
      <c r="CH49" s="85">
        <v>8425.240810987536</v>
      </c>
      <c r="CI49" s="88">
        <v>0.51641071474027189</v>
      </c>
      <c r="CJ49" s="85">
        <v>307443.73650526436</v>
      </c>
      <c r="CK49" s="89">
        <v>2.1847129970173342</v>
      </c>
      <c r="CL49" s="87">
        <v>69309.142690531007</v>
      </c>
      <c r="CM49" s="88">
        <v>0.15012051959221773</v>
      </c>
      <c r="CN49" s="85">
        <v>20939.585854504112</v>
      </c>
      <c r="CO49" s="88">
        <v>0.13850306481796548</v>
      </c>
      <c r="CP49" s="85">
        <v>90248.728545035119</v>
      </c>
      <c r="CQ49" s="89">
        <v>0.14725470698761595</v>
      </c>
      <c r="CR49" s="178">
        <v>368327.63838480785</v>
      </c>
      <c r="CS49" s="179">
        <v>29364.826665491648</v>
      </c>
      <c r="CT49" s="180">
        <v>397692.46505029948</v>
      </c>
      <c r="CU49" s="82"/>
      <c r="CV49" s="87">
        <v>460656.9686988038</v>
      </c>
      <c r="CW49" s="88">
        <v>0.7135375199022358</v>
      </c>
      <c r="CX49" s="88">
        <v>29297.578976066023</v>
      </c>
      <c r="CY49" s="88">
        <v>0.34040827941424051</v>
      </c>
      <c r="CZ49" s="85">
        <v>489954.54767486983</v>
      </c>
      <c r="DA49" s="89">
        <v>0.66964602189927835</v>
      </c>
      <c r="DB49" s="87">
        <v>283614.28378389427</v>
      </c>
      <c r="DC49" s="88">
        <v>0.12241363875806234</v>
      </c>
      <c r="DD49" s="85">
        <v>132891.60258345667</v>
      </c>
      <c r="DE49" s="88">
        <v>0.1405076809200469</v>
      </c>
      <c r="DF49" s="85">
        <v>416505.88636735093</v>
      </c>
      <c r="DG49" s="89">
        <v>0.12765884838552946</v>
      </c>
      <c r="DH49" s="226"/>
      <c r="DI49" s="239" t="s">
        <v>112</v>
      </c>
      <c r="DJ49" s="87">
        <v>489954.54767486983</v>
      </c>
      <c r="DK49" s="85">
        <v>416505.88636735093</v>
      </c>
      <c r="DL49" s="86">
        <v>906460.4340422207</v>
      </c>
      <c r="DM49"/>
    </row>
    <row r="50" spans="1:119" s="101" customFormat="1" ht="15.6">
      <c r="A50" s="74">
        <v>38</v>
      </c>
      <c r="B50" s="74" t="s">
        <v>113</v>
      </c>
      <c r="C50" s="83"/>
      <c r="D50" s="84">
        <v>970.14</v>
      </c>
      <c r="E50" s="88">
        <v>1.0029049031871233E-2</v>
      </c>
      <c r="F50" s="85">
        <v>0</v>
      </c>
      <c r="G50" s="88">
        <v>0</v>
      </c>
      <c r="H50" s="85">
        <v>970.14</v>
      </c>
      <c r="I50" s="89">
        <v>8.7898089171974513E-3</v>
      </c>
      <c r="J50" s="87">
        <v>0</v>
      </c>
      <c r="K50" s="88">
        <v>0</v>
      </c>
      <c r="L50" s="85">
        <v>710.46</v>
      </c>
      <c r="M50" s="88">
        <v>3.9069752095202484E-3</v>
      </c>
      <c r="N50" s="85">
        <v>710.46</v>
      </c>
      <c r="O50" s="89">
        <v>1.7175597432581079E-3</v>
      </c>
      <c r="P50" s="178">
        <v>970.14</v>
      </c>
      <c r="Q50" s="179">
        <v>710.46</v>
      </c>
      <c r="R50" s="180">
        <v>1680.6</v>
      </c>
      <c r="S50" s="80"/>
      <c r="T50" s="84">
        <v>0</v>
      </c>
      <c r="U50" s="88">
        <v>0</v>
      </c>
      <c r="V50" s="85">
        <v>386.00272485369823</v>
      </c>
      <c r="W50" s="88">
        <v>1.6726728987896962E-2</v>
      </c>
      <c r="X50" s="85">
        <v>386.00272485369823</v>
      </c>
      <c r="Y50" s="89">
        <v>1.8648375518319641E-3</v>
      </c>
      <c r="Z50" s="87">
        <v>233.66399030267354</v>
      </c>
      <c r="AA50" s="88">
        <v>2.9095290904692148E-4</v>
      </c>
      <c r="AB50" s="85">
        <v>361.29270365607493</v>
      </c>
      <c r="AC50" s="88">
        <v>1.5414497670758578E-3</v>
      </c>
      <c r="AD50" s="85">
        <v>594.95669395874847</v>
      </c>
      <c r="AE50" s="89">
        <v>5.734610788780825E-4</v>
      </c>
      <c r="AF50" s="178">
        <v>233.66399030267354</v>
      </c>
      <c r="AG50" s="179">
        <v>747.29542850977316</v>
      </c>
      <c r="AH50" s="180">
        <v>980.95941881244676</v>
      </c>
      <c r="AI50" s="82"/>
      <c r="AJ50" s="84">
        <v>329.53908689084653</v>
      </c>
      <c r="AK50" s="88">
        <v>5.460917837283065E-3</v>
      </c>
      <c r="AL50" s="85">
        <v>1153.5999093968198</v>
      </c>
      <c r="AM50" s="88">
        <v>0.13287259956194652</v>
      </c>
      <c r="AN50" s="85">
        <v>1483.1389962876665</v>
      </c>
      <c r="AO50" s="89">
        <v>2.1486360355913867E-2</v>
      </c>
      <c r="AP50" s="87">
        <v>0</v>
      </c>
      <c r="AQ50" s="88">
        <v>0</v>
      </c>
      <c r="AR50" s="85">
        <v>1607.0196814689225</v>
      </c>
      <c r="AS50" s="88">
        <v>1.7210753445524106E-2</v>
      </c>
      <c r="AT50" s="85">
        <v>1607.0196814689225</v>
      </c>
      <c r="AU50" s="89">
        <v>8.0240653175330055E-3</v>
      </c>
      <c r="AV50" s="178">
        <v>329.53908689084653</v>
      </c>
      <c r="AW50" s="179">
        <v>2760.6195908657423</v>
      </c>
      <c r="AX50" s="180">
        <v>3090.158677756589</v>
      </c>
      <c r="AY50" s="82"/>
      <c r="AZ50" s="84">
        <v>0</v>
      </c>
      <c r="BA50" s="88">
        <v>0</v>
      </c>
      <c r="BB50" s="85">
        <v>1198.7764486265437</v>
      </c>
      <c r="BC50" s="88">
        <v>8.128951302817819E-2</v>
      </c>
      <c r="BD50" s="85">
        <v>1198.7764486265437</v>
      </c>
      <c r="BE50" s="89">
        <v>9.8738680709547378E-3</v>
      </c>
      <c r="BF50" s="87">
        <v>0</v>
      </c>
      <c r="BG50" s="88">
        <v>0</v>
      </c>
      <c r="BH50" s="85">
        <v>1428.7445991004161</v>
      </c>
      <c r="BI50" s="88">
        <v>7.9484211530353819E-3</v>
      </c>
      <c r="BJ50" s="85">
        <v>1428.7445991004161</v>
      </c>
      <c r="BK50" s="89">
        <v>2.1100097900400012E-3</v>
      </c>
      <c r="BL50" s="178">
        <v>0</v>
      </c>
      <c r="BM50" s="179">
        <v>2627.5210477269598</v>
      </c>
      <c r="BN50" s="180">
        <v>2627.5210477269598</v>
      </c>
      <c r="BO50" s="82"/>
      <c r="BP50" s="84">
        <v>228.98</v>
      </c>
      <c r="BQ50" s="88">
        <v>3.1139760379693469E-3</v>
      </c>
      <c r="BR50" s="85">
        <v>0</v>
      </c>
      <c r="BS50" s="88">
        <v>0</v>
      </c>
      <c r="BT50" s="85">
        <v>228.98</v>
      </c>
      <c r="BU50" s="89">
        <v>2.7541496271349529E-3</v>
      </c>
      <c r="BV50" s="87">
        <v>621.4</v>
      </c>
      <c r="BW50" s="88">
        <v>2.8770516471051228E-3</v>
      </c>
      <c r="BX50" s="85">
        <v>0</v>
      </c>
      <c r="BY50" s="88">
        <v>0</v>
      </c>
      <c r="BZ50" s="85">
        <v>621.4</v>
      </c>
      <c r="CA50" s="89">
        <v>1.9343672371607697E-3</v>
      </c>
      <c r="CB50" s="178">
        <v>850.38</v>
      </c>
      <c r="CC50" s="179">
        <v>0</v>
      </c>
      <c r="CD50" s="180">
        <v>850.38</v>
      </c>
      <c r="CE50" s="82"/>
      <c r="CF50" s="84">
        <v>0</v>
      </c>
      <c r="CG50" s="88">
        <v>0</v>
      </c>
      <c r="CH50" s="85">
        <v>0</v>
      </c>
      <c r="CI50" s="88">
        <v>0</v>
      </c>
      <c r="CJ50" s="85">
        <v>0</v>
      </c>
      <c r="CK50" s="89">
        <v>0</v>
      </c>
      <c r="CL50" s="87">
        <v>0</v>
      </c>
      <c r="CM50" s="88">
        <v>0</v>
      </c>
      <c r="CN50" s="85">
        <v>0</v>
      </c>
      <c r="CO50" s="88">
        <v>0</v>
      </c>
      <c r="CP50" s="85">
        <v>0</v>
      </c>
      <c r="CQ50" s="89">
        <v>0</v>
      </c>
      <c r="CR50" s="178">
        <v>0</v>
      </c>
      <c r="CS50" s="179">
        <v>0</v>
      </c>
      <c r="CT50" s="180">
        <v>0</v>
      </c>
      <c r="CU50" s="82"/>
      <c r="CV50" s="87">
        <v>1528.6590868908465</v>
      </c>
      <c r="CW50" s="88">
        <v>2.3678261434253722E-3</v>
      </c>
      <c r="CX50" s="88">
        <v>2738.3790828770616</v>
      </c>
      <c r="CY50" s="88">
        <v>3.1817199392060298E-2</v>
      </c>
      <c r="CZ50" s="85">
        <v>4267.0381697679077</v>
      </c>
      <c r="DA50" s="89">
        <v>5.8319800259790831E-3</v>
      </c>
      <c r="DB50" s="87">
        <v>855.06399030267357</v>
      </c>
      <c r="DC50" s="88">
        <v>3.6906284488723214E-4</v>
      </c>
      <c r="DD50" s="85">
        <v>4107.5169842254136</v>
      </c>
      <c r="DE50" s="88">
        <v>4.3429206554324758E-3</v>
      </c>
      <c r="DF50" s="85">
        <v>4962.5809745280876</v>
      </c>
      <c r="DG50" s="89">
        <v>1.5210286167947286E-3</v>
      </c>
      <c r="DH50" s="226"/>
      <c r="DI50" s="239" t="s">
        <v>113</v>
      </c>
      <c r="DJ50" s="87">
        <v>4267.0381697679077</v>
      </c>
      <c r="DK50" s="85">
        <v>4962.5809745280876</v>
      </c>
      <c r="DL50" s="86">
        <v>9229.6191442959953</v>
      </c>
      <c r="DM50"/>
    </row>
    <row r="51" spans="1:119" s="101" customFormat="1" ht="15.6">
      <c r="A51" s="74">
        <v>39</v>
      </c>
      <c r="B51" s="74" t="s">
        <v>114</v>
      </c>
      <c r="C51" s="83"/>
      <c r="D51" s="84">
        <v>56327.659999999996</v>
      </c>
      <c r="E51" s="88">
        <v>0.5823003525167213</v>
      </c>
      <c r="F51" s="85">
        <v>5875.6299999999992</v>
      </c>
      <c r="G51" s="88">
        <v>0.43082783399325408</v>
      </c>
      <c r="H51" s="85">
        <v>62203.289999999994</v>
      </c>
      <c r="I51" s="89">
        <v>0.56358364063023791</v>
      </c>
      <c r="J51" s="87">
        <v>1328436.6199999999</v>
      </c>
      <c r="K51" s="88">
        <v>5.7309356732714694</v>
      </c>
      <c r="L51" s="85">
        <v>192656.48</v>
      </c>
      <c r="M51" s="88">
        <v>1.0594601966520754</v>
      </c>
      <c r="N51" s="85">
        <v>1521093.0999999999</v>
      </c>
      <c r="O51" s="89">
        <v>3.677291155459391</v>
      </c>
      <c r="P51" s="178">
        <v>1384764.2799999998</v>
      </c>
      <c r="Q51" s="179">
        <v>198532.11000000002</v>
      </c>
      <c r="R51" s="180">
        <v>1583296.39</v>
      </c>
      <c r="S51" s="80"/>
      <c r="T51" s="84">
        <v>49235.120506995059</v>
      </c>
      <c r="U51" s="88">
        <v>0.2677087563521614</v>
      </c>
      <c r="V51" s="85">
        <v>9941.8998995659458</v>
      </c>
      <c r="W51" s="88">
        <v>0.43081422626710342</v>
      </c>
      <c r="X51" s="85">
        <v>59177.020406561001</v>
      </c>
      <c r="Y51" s="89">
        <v>0.2858931368982125</v>
      </c>
      <c r="Z51" s="87">
        <v>1823697.7078141654</v>
      </c>
      <c r="AA51" s="88">
        <v>2.2708255243925914</v>
      </c>
      <c r="AB51" s="85">
        <v>428111.4093586849</v>
      </c>
      <c r="AC51" s="88">
        <v>1.8265307479518096</v>
      </c>
      <c r="AD51" s="85">
        <v>2251809.1171728503</v>
      </c>
      <c r="AE51" s="89">
        <v>2.170451898219973</v>
      </c>
      <c r="AF51" s="178">
        <v>1872932.8283211605</v>
      </c>
      <c r="AG51" s="179">
        <v>438053.30925825087</v>
      </c>
      <c r="AH51" s="180">
        <v>2310986.1375794113</v>
      </c>
      <c r="AI51" s="82"/>
      <c r="AJ51" s="84">
        <v>14943.634709802538</v>
      </c>
      <c r="AK51" s="88">
        <v>0.24763666765767733</v>
      </c>
      <c r="AL51" s="85">
        <v>0</v>
      </c>
      <c r="AM51" s="88">
        <v>0</v>
      </c>
      <c r="AN51" s="85">
        <v>14943.634709802538</v>
      </c>
      <c r="AO51" s="89">
        <v>0.21648970272216</v>
      </c>
      <c r="AP51" s="87">
        <v>698959.74929566146</v>
      </c>
      <c r="AQ51" s="88">
        <v>6.5383224756848461</v>
      </c>
      <c r="AR51" s="85">
        <v>84958.596468969816</v>
      </c>
      <c r="AS51" s="88">
        <v>0.90988397576354851</v>
      </c>
      <c r="AT51" s="85">
        <v>783918.34576463129</v>
      </c>
      <c r="AU51" s="89">
        <v>3.9142096904987209</v>
      </c>
      <c r="AV51" s="178">
        <v>713903.38400546403</v>
      </c>
      <c r="AW51" s="179">
        <v>84958.596468969816</v>
      </c>
      <c r="AX51" s="180">
        <v>798861.98047443386</v>
      </c>
      <c r="AY51" s="82"/>
      <c r="AZ51" s="84">
        <v>57032.170170956684</v>
      </c>
      <c r="BA51" s="88">
        <v>0.53469998847721478</v>
      </c>
      <c r="BB51" s="85">
        <v>17886.11923114823</v>
      </c>
      <c r="BC51" s="88">
        <v>1.2128649373532401</v>
      </c>
      <c r="BD51" s="85">
        <v>74918.289402104914</v>
      </c>
      <c r="BE51" s="89">
        <v>0.61707360576320469</v>
      </c>
      <c r="BF51" s="87">
        <v>2135609.503516438</v>
      </c>
      <c r="BG51" s="88">
        <v>4.2937612536143517</v>
      </c>
      <c r="BH51" s="85">
        <v>337373.09799344855</v>
      </c>
      <c r="BI51" s="88">
        <v>1.8768809136668774</v>
      </c>
      <c r="BJ51" s="85">
        <v>2472982.6015098863</v>
      </c>
      <c r="BK51" s="89">
        <v>3.6521695361577464</v>
      </c>
      <c r="BL51" s="178">
        <v>2192641.6736873947</v>
      </c>
      <c r="BM51" s="179">
        <v>355259.21722459677</v>
      </c>
      <c r="BN51" s="180">
        <v>2547900.8909119917</v>
      </c>
      <c r="BO51" s="82"/>
      <c r="BP51" s="84">
        <v>14017.295671166938</v>
      </c>
      <c r="BQ51" s="88">
        <v>0.19062591858304351</v>
      </c>
      <c r="BR51" s="85">
        <v>0</v>
      </c>
      <c r="BS51" s="88">
        <v>0</v>
      </c>
      <c r="BT51" s="85">
        <v>14017.295671166938</v>
      </c>
      <c r="BU51" s="89">
        <v>0.16859869703111544</v>
      </c>
      <c r="BV51" s="87">
        <v>156912.03090002379</v>
      </c>
      <c r="BW51" s="88">
        <v>0.72649503854445352</v>
      </c>
      <c r="BX51" s="85">
        <v>0</v>
      </c>
      <c r="BY51" s="88">
        <v>0</v>
      </c>
      <c r="BZ51" s="85">
        <v>156912.03090002379</v>
      </c>
      <c r="CA51" s="89">
        <v>0.48845428337522423</v>
      </c>
      <c r="CB51" s="178">
        <v>170929.32657119073</v>
      </c>
      <c r="CC51" s="179">
        <v>0</v>
      </c>
      <c r="CD51" s="180">
        <v>170929.32657119073</v>
      </c>
      <c r="CE51" s="82"/>
      <c r="CF51" s="84">
        <v>1872.5615935399085</v>
      </c>
      <c r="CG51" s="88">
        <v>1.5051535998230918E-2</v>
      </c>
      <c r="CH51" s="85">
        <v>385.29569853118159</v>
      </c>
      <c r="CI51" s="88">
        <v>2.3616040363541622E-2</v>
      </c>
      <c r="CJ51" s="85">
        <v>2257.8572920710899</v>
      </c>
      <c r="CK51" s="89">
        <v>1.6044464679844307E-2</v>
      </c>
      <c r="CL51" s="87">
        <v>132039.93392035962</v>
      </c>
      <c r="CM51" s="88">
        <v>0.2859926225830311</v>
      </c>
      <c r="CN51" s="85">
        <v>24790.419692023886</v>
      </c>
      <c r="CO51" s="88">
        <v>0.16397406946472129</v>
      </c>
      <c r="CP51" s="85">
        <v>156830.35361238351</v>
      </c>
      <c r="CQ51" s="89">
        <v>0.25589288780319558</v>
      </c>
      <c r="CR51" s="178">
        <v>133912.49551389951</v>
      </c>
      <c r="CS51" s="179">
        <v>25175.715390555069</v>
      </c>
      <c r="CT51" s="180">
        <v>159088.21090445458</v>
      </c>
      <c r="CU51" s="82"/>
      <c r="CV51" s="87">
        <v>193428.44265246112</v>
      </c>
      <c r="CW51" s="88">
        <v>0.29961220740596461</v>
      </c>
      <c r="CX51" s="88">
        <v>34088.94482924536</v>
      </c>
      <c r="CY51" s="88">
        <v>0.39607911171944044</v>
      </c>
      <c r="CZ51" s="85">
        <v>227517.38748170648</v>
      </c>
      <c r="DA51" s="89">
        <v>0.31095968832836268</v>
      </c>
      <c r="DB51" s="87">
        <v>6275655.5454466473</v>
      </c>
      <c r="DC51" s="88">
        <v>2.708699366833379</v>
      </c>
      <c r="DD51" s="85">
        <v>1067890.0035131271</v>
      </c>
      <c r="DE51" s="88">
        <v>1.1290912665237822</v>
      </c>
      <c r="DF51" s="85">
        <v>7343545.5489597749</v>
      </c>
      <c r="DG51" s="89">
        <v>2.2507930824777223</v>
      </c>
      <c r="DH51" s="226"/>
      <c r="DI51" s="239" t="s">
        <v>114</v>
      </c>
      <c r="DJ51" s="87">
        <v>227517.38748170648</v>
      </c>
      <c r="DK51" s="85">
        <v>7343545.5489597749</v>
      </c>
      <c r="DL51" s="86">
        <v>7571062.9364414811</v>
      </c>
      <c r="DM51"/>
    </row>
    <row r="52" spans="1:119" s="101" customFormat="1" ht="15.6">
      <c r="A52" s="74">
        <v>40</v>
      </c>
      <c r="B52" s="74" t="s">
        <v>115</v>
      </c>
      <c r="C52" s="83"/>
      <c r="D52" s="84">
        <v>5130.8999999999996</v>
      </c>
      <c r="E52" s="88">
        <v>5.3041878159469875E-2</v>
      </c>
      <c r="F52" s="85">
        <v>3976.2200000000003</v>
      </c>
      <c r="G52" s="88">
        <v>0.29155448012905122</v>
      </c>
      <c r="H52" s="85">
        <v>9107.119999999999</v>
      </c>
      <c r="I52" s="89">
        <v>8.2513703780884462E-2</v>
      </c>
      <c r="J52" s="87">
        <v>8609.2000000000007</v>
      </c>
      <c r="K52" s="88">
        <v>3.7140478255054989E-2</v>
      </c>
      <c r="L52" s="85">
        <v>15144.66</v>
      </c>
      <c r="M52" s="88">
        <v>8.328380369987462E-2</v>
      </c>
      <c r="N52" s="85">
        <v>23753.86</v>
      </c>
      <c r="O52" s="89">
        <v>5.7425715287263236E-2</v>
      </c>
      <c r="P52" s="178">
        <v>13740.1</v>
      </c>
      <c r="Q52" s="179">
        <v>19120.88</v>
      </c>
      <c r="R52" s="180">
        <v>32860.980000000003</v>
      </c>
      <c r="S52" s="80"/>
      <c r="T52" s="84">
        <v>9800.2414996948919</v>
      </c>
      <c r="U52" s="88">
        <v>5.3287377725853485E-2</v>
      </c>
      <c r="V52" s="85">
        <v>21796.61832652731</v>
      </c>
      <c r="W52" s="88">
        <v>0.94451697909291976</v>
      </c>
      <c r="X52" s="85">
        <v>31596.8598262222</v>
      </c>
      <c r="Y52" s="89">
        <v>0.15264920926722161</v>
      </c>
      <c r="Z52" s="87">
        <v>9431.7875941641178</v>
      </c>
      <c r="AA52" s="88">
        <v>1.174424024206744E-2</v>
      </c>
      <c r="AB52" s="85">
        <v>37818.269479133014</v>
      </c>
      <c r="AC52" s="88">
        <v>0.16135106546550768</v>
      </c>
      <c r="AD52" s="85">
        <v>47250.057073297132</v>
      </c>
      <c r="AE52" s="89">
        <v>4.5542926033844508E-2</v>
      </c>
      <c r="AF52" s="178">
        <v>19232.029093859011</v>
      </c>
      <c r="AG52" s="179">
        <v>59614.887805660328</v>
      </c>
      <c r="AH52" s="180">
        <v>78846.916899519332</v>
      </c>
      <c r="AI52" s="82"/>
      <c r="AJ52" s="84">
        <v>436.25082785474166</v>
      </c>
      <c r="AK52" s="88">
        <v>7.2292787779392109E-3</v>
      </c>
      <c r="AL52" s="85">
        <v>1297.7998980714224</v>
      </c>
      <c r="AM52" s="88">
        <v>0.14948167450718985</v>
      </c>
      <c r="AN52" s="85">
        <v>1734.050725926164</v>
      </c>
      <c r="AO52" s="89">
        <v>2.5121339851451808E-2</v>
      </c>
      <c r="AP52" s="87">
        <v>0</v>
      </c>
      <c r="AQ52" s="88">
        <v>0</v>
      </c>
      <c r="AR52" s="85">
        <v>773.21658335105531</v>
      </c>
      <c r="AS52" s="88">
        <v>8.2809439918504844E-3</v>
      </c>
      <c r="AT52" s="85">
        <v>773.21658335105531</v>
      </c>
      <c r="AU52" s="89">
        <v>3.8607743520212472E-3</v>
      </c>
      <c r="AV52" s="178">
        <v>436.25082785474166</v>
      </c>
      <c r="AW52" s="179">
        <v>2071.0164814224777</v>
      </c>
      <c r="AX52" s="180">
        <v>2507.2673092772193</v>
      </c>
      <c r="AY52" s="82"/>
      <c r="AZ52" s="84">
        <v>-2340.2083520626884</v>
      </c>
      <c r="BA52" s="88">
        <v>-2.1940413193664927E-2</v>
      </c>
      <c r="BB52" s="85">
        <v>10213.959976452794</v>
      </c>
      <c r="BC52" s="88">
        <v>0.69261273319677186</v>
      </c>
      <c r="BD52" s="85">
        <v>7873.7516243901055</v>
      </c>
      <c r="BE52" s="89">
        <v>6.4853113232051215E-2</v>
      </c>
      <c r="BF52" s="87">
        <v>8421.4019092628296</v>
      </c>
      <c r="BG52" s="88">
        <v>1.6931695218422377E-2</v>
      </c>
      <c r="BH52" s="85">
        <v>16046.854221852902</v>
      </c>
      <c r="BI52" s="88">
        <v>8.9272187357319538E-2</v>
      </c>
      <c r="BJ52" s="85">
        <v>24468.256131115733</v>
      </c>
      <c r="BK52" s="89">
        <v>3.6135401676665874E-2</v>
      </c>
      <c r="BL52" s="178">
        <v>6081.1935572001412</v>
      </c>
      <c r="BM52" s="179">
        <v>26260.814198305696</v>
      </c>
      <c r="BN52" s="180">
        <v>32342.007755505838</v>
      </c>
      <c r="BO52" s="82"/>
      <c r="BP52" s="84">
        <v>728.08</v>
      </c>
      <c r="BQ52" s="88">
        <v>9.9014048114452018E-3</v>
      </c>
      <c r="BR52" s="85">
        <v>0</v>
      </c>
      <c r="BS52" s="88">
        <v>0</v>
      </c>
      <c r="BT52" s="85">
        <v>728.08</v>
      </c>
      <c r="BU52" s="89">
        <v>8.7572768823670922E-3</v>
      </c>
      <c r="BV52" s="87">
        <v>164.65</v>
      </c>
      <c r="BW52" s="88">
        <v>7.6232145750862327E-4</v>
      </c>
      <c r="BX52" s="85">
        <v>158.33000000000001</v>
      </c>
      <c r="BY52" s="88">
        <v>1.5042229970453273E-3</v>
      </c>
      <c r="BZ52" s="85">
        <v>322.98</v>
      </c>
      <c r="CA52" s="89">
        <v>1.005410251461515E-3</v>
      </c>
      <c r="CB52" s="178">
        <v>892.73</v>
      </c>
      <c r="CC52" s="179">
        <v>158.33000000000001</v>
      </c>
      <c r="CD52" s="180">
        <v>1051.06</v>
      </c>
      <c r="CE52" s="82"/>
      <c r="CF52" s="84">
        <v>127.29682394919631</v>
      </c>
      <c r="CG52" s="88">
        <v>1.0232041150164482E-3</v>
      </c>
      <c r="CH52" s="85">
        <v>0</v>
      </c>
      <c r="CI52" s="88">
        <v>0</v>
      </c>
      <c r="CJ52" s="85">
        <v>127.29682394919631</v>
      </c>
      <c r="CK52" s="89">
        <v>9.0457860329860591E-4</v>
      </c>
      <c r="CL52" s="87">
        <v>0</v>
      </c>
      <c r="CM52" s="88">
        <v>0</v>
      </c>
      <c r="CN52" s="85">
        <v>0</v>
      </c>
      <c r="CO52" s="88">
        <v>0</v>
      </c>
      <c r="CP52" s="85">
        <v>0</v>
      </c>
      <c r="CQ52" s="89">
        <v>0</v>
      </c>
      <c r="CR52" s="178">
        <v>127.29682394919631</v>
      </c>
      <c r="CS52" s="179">
        <v>0</v>
      </c>
      <c r="CT52" s="180">
        <v>127.29682394919631</v>
      </c>
      <c r="CU52" s="82"/>
      <c r="CV52" s="87">
        <v>13882.56079943614</v>
      </c>
      <c r="CW52" s="88">
        <v>2.1503480194171185E-2</v>
      </c>
      <c r="CX52" s="88">
        <v>37284.598201051529</v>
      </c>
      <c r="CY52" s="88">
        <v>0.43320937653721014</v>
      </c>
      <c r="CZ52" s="85">
        <v>51167.159000487671</v>
      </c>
      <c r="DA52" s="89">
        <v>6.9932781804286234E-2</v>
      </c>
      <c r="DB52" s="87">
        <v>26627.03950342695</v>
      </c>
      <c r="DC52" s="88">
        <v>1.1492766695251552E-2</v>
      </c>
      <c r="DD52" s="85">
        <v>69941.330284336975</v>
      </c>
      <c r="DE52" s="88">
        <v>7.3949699813000869E-2</v>
      </c>
      <c r="DF52" s="85">
        <v>96568.369787763921</v>
      </c>
      <c r="DG52" s="89">
        <v>2.9598157627719546E-2</v>
      </c>
      <c r="DH52" s="226"/>
      <c r="DI52" s="239" t="s">
        <v>115</v>
      </c>
      <c r="DJ52" s="87">
        <v>51167.159000487671</v>
      </c>
      <c r="DK52" s="85">
        <v>96568.369787763921</v>
      </c>
      <c r="DL52" s="86">
        <v>147735.5287882516</v>
      </c>
      <c r="DM52"/>
    </row>
    <row r="53" spans="1:119" s="101" customFormat="1" ht="15.6">
      <c r="A53" s="74">
        <v>41</v>
      </c>
      <c r="B53" s="74" t="s">
        <v>116</v>
      </c>
      <c r="C53" s="83"/>
      <c r="D53" s="84">
        <v>1199599.8599999999</v>
      </c>
      <c r="E53" s="88">
        <v>12.401143973618103</v>
      </c>
      <c r="F53" s="85">
        <v>402605.66000000003</v>
      </c>
      <c r="G53" s="88">
        <v>29.520872561959234</v>
      </c>
      <c r="H53" s="85">
        <v>1602205.52</v>
      </c>
      <c r="I53" s="89">
        <v>14.516544382129364</v>
      </c>
      <c r="J53" s="87">
        <v>1249437.6100000001</v>
      </c>
      <c r="K53" s="88">
        <v>5.3901303704470651</v>
      </c>
      <c r="L53" s="85">
        <v>2571230.1100000003</v>
      </c>
      <c r="M53" s="88">
        <v>14.139757759398167</v>
      </c>
      <c r="N53" s="85">
        <v>3820667.7200000007</v>
      </c>
      <c r="O53" s="89">
        <v>9.236586251495849</v>
      </c>
      <c r="P53" s="178">
        <v>2449037.4699999997</v>
      </c>
      <c r="Q53" s="179">
        <v>2973835.7700000005</v>
      </c>
      <c r="R53" s="180">
        <v>5422873.2400000002</v>
      </c>
      <c r="S53" s="80"/>
      <c r="T53" s="84">
        <v>2045099.999901575</v>
      </c>
      <c r="U53" s="88">
        <v>11.119931706304476</v>
      </c>
      <c r="V53" s="85">
        <v>760190.34718267911</v>
      </c>
      <c r="W53" s="88">
        <v>32.941471906343075</v>
      </c>
      <c r="X53" s="85">
        <v>2805290.347084254</v>
      </c>
      <c r="Y53" s="89">
        <v>13.552782004368588</v>
      </c>
      <c r="Z53" s="87">
        <v>1372233.6086683592</v>
      </c>
      <c r="AA53" s="88">
        <v>1.7086730386519713</v>
      </c>
      <c r="AB53" s="85">
        <v>3307513.0782712074</v>
      </c>
      <c r="AC53" s="88">
        <v>14.111453711932109</v>
      </c>
      <c r="AD53" s="85">
        <v>4679746.6869395664</v>
      </c>
      <c r="AE53" s="89">
        <v>4.5106687784482142</v>
      </c>
      <c r="AF53" s="178">
        <v>3417333.608569934</v>
      </c>
      <c r="AG53" s="179">
        <v>4067703.4254538864</v>
      </c>
      <c r="AH53" s="180">
        <v>7485037.0340238204</v>
      </c>
      <c r="AI53" s="82"/>
      <c r="AJ53" s="84">
        <v>558830.76425733254</v>
      </c>
      <c r="AK53" s="88">
        <v>9.2605976345568397</v>
      </c>
      <c r="AL53" s="85">
        <v>279691.12172161578</v>
      </c>
      <c r="AM53" s="88">
        <v>32.215056636905757</v>
      </c>
      <c r="AN53" s="85">
        <v>838521.88597894832</v>
      </c>
      <c r="AO53" s="89">
        <v>12.147737638589948</v>
      </c>
      <c r="AP53" s="87">
        <v>483990.21944133379</v>
      </c>
      <c r="AQ53" s="88">
        <v>4.5274196875767876</v>
      </c>
      <c r="AR53" s="85">
        <v>1105506.4649779119</v>
      </c>
      <c r="AS53" s="88">
        <v>11.839680260652564</v>
      </c>
      <c r="AT53" s="85">
        <v>1589496.6844192457</v>
      </c>
      <c r="AU53" s="89">
        <v>7.9365706374697078</v>
      </c>
      <c r="AV53" s="178">
        <v>1042820.9836986663</v>
      </c>
      <c r="AW53" s="179">
        <v>1385197.5866995277</v>
      </c>
      <c r="AX53" s="180">
        <v>2428018.5703981938</v>
      </c>
      <c r="AY53" s="82"/>
      <c r="AZ53" s="84">
        <v>1586943.2075470653</v>
      </c>
      <c r="BA53" s="88">
        <v>14.878243493906595</v>
      </c>
      <c r="BB53" s="85">
        <v>473024.17517577176</v>
      </c>
      <c r="BC53" s="88">
        <v>32.075959529109092</v>
      </c>
      <c r="BD53" s="85">
        <v>2059967.3827228372</v>
      </c>
      <c r="BE53" s="89">
        <v>16.967171978377525</v>
      </c>
      <c r="BF53" s="87">
        <v>2528320.8152759131</v>
      </c>
      <c r="BG53" s="88">
        <v>5.0833291083707728</v>
      </c>
      <c r="BH53" s="85">
        <v>2407206.5436489098</v>
      </c>
      <c r="BI53" s="88">
        <v>13.391820639819917</v>
      </c>
      <c r="BJ53" s="85">
        <v>4935527.3589248229</v>
      </c>
      <c r="BK53" s="89">
        <v>7.2889241736407246</v>
      </c>
      <c r="BL53" s="178">
        <v>4115264.0228229784</v>
      </c>
      <c r="BM53" s="179">
        <v>2880230.7188246814</v>
      </c>
      <c r="BN53" s="180">
        <v>6995494.7416476598</v>
      </c>
      <c r="BO53" s="82"/>
      <c r="BP53" s="84">
        <v>565991.1621606478</v>
      </c>
      <c r="BQ53" s="88">
        <v>7.697104186700499</v>
      </c>
      <c r="BR53" s="85">
        <v>191553.62435542839</v>
      </c>
      <c r="BS53" s="88">
        <v>19.938963709319079</v>
      </c>
      <c r="BT53" s="85">
        <v>757544.78651607619</v>
      </c>
      <c r="BU53" s="89">
        <v>9.1116765277372647</v>
      </c>
      <c r="BV53" s="87">
        <v>940562.79669195646</v>
      </c>
      <c r="BW53" s="88">
        <v>4.3547598059678059</v>
      </c>
      <c r="BX53" s="85">
        <v>1872615.8609105865</v>
      </c>
      <c r="BY53" s="88">
        <v>17.790891445800153</v>
      </c>
      <c r="BZ53" s="85">
        <v>2813178.657602543</v>
      </c>
      <c r="CA53" s="89">
        <v>8.7571944440718923</v>
      </c>
      <c r="CB53" s="178">
        <v>1506553.9588526043</v>
      </c>
      <c r="CC53" s="179">
        <v>2064169.4852660149</v>
      </c>
      <c r="CD53" s="180">
        <v>3570723.444118619</v>
      </c>
      <c r="CE53" s="82"/>
      <c r="CF53" s="84">
        <v>1200353.3559658788</v>
      </c>
      <c r="CG53" s="88">
        <v>9.6483671406308087</v>
      </c>
      <c r="CH53" s="85">
        <v>364913.66945396748</v>
      </c>
      <c r="CI53" s="88">
        <v>22.366758777442076</v>
      </c>
      <c r="CJ53" s="85">
        <v>1565267.0254198462</v>
      </c>
      <c r="CK53" s="89">
        <v>11.12287813409022</v>
      </c>
      <c r="CL53" s="87">
        <v>1945750.9412445161</v>
      </c>
      <c r="CM53" s="88">
        <v>4.2144099747547399</v>
      </c>
      <c r="CN53" s="85">
        <v>1486974.0917248395</v>
      </c>
      <c r="CO53" s="88">
        <v>9.835460473756255</v>
      </c>
      <c r="CP53" s="85">
        <v>3432725.0329693556</v>
      </c>
      <c r="CQ53" s="89">
        <v>5.6010198376004174</v>
      </c>
      <c r="CR53" s="178">
        <v>3146104.2972103949</v>
      </c>
      <c r="CS53" s="179">
        <v>1851887.7611788069</v>
      </c>
      <c r="CT53" s="180">
        <v>4997992.0583892018</v>
      </c>
      <c r="CU53" s="82"/>
      <c r="CV53" s="87">
        <v>7156818.3498324994</v>
      </c>
      <c r="CW53" s="88">
        <v>11.085598965657313</v>
      </c>
      <c r="CX53" s="88">
        <v>2471978.5978894625</v>
      </c>
      <c r="CY53" s="88">
        <v>28.721894800379506</v>
      </c>
      <c r="CZ53" s="85">
        <v>9628796.9477219619</v>
      </c>
      <c r="DA53" s="89">
        <v>13.160170881803294</v>
      </c>
      <c r="DB53" s="87">
        <v>8520295.9913220797</v>
      </c>
      <c r="DC53" s="88">
        <v>3.6775314052525063</v>
      </c>
      <c r="DD53" s="85">
        <v>12751046.149533454</v>
      </c>
      <c r="DE53" s="88">
        <v>13.481814418260866</v>
      </c>
      <c r="DF53" s="85">
        <v>21271342.140855536</v>
      </c>
      <c r="DG53" s="89">
        <v>6.5196558564869811</v>
      </c>
      <c r="DH53" s="226"/>
      <c r="DI53" s="239" t="s">
        <v>116</v>
      </c>
      <c r="DJ53" s="87">
        <v>9628796.9477219619</v>
      </c>
      <c r="DK53" s="85">
        <v>21271342.140855536</v>
      </c>
      <c r="DL53" s="86">
        <v>30900139.088577498</v>
      </c>
      <c r="DM53"/>
    </row>
    <row r="54" spans="1:119" s="101" customFormat="1" ht="15.6">
      <c r="A54" s="74">
        <v>42</v>
      </c>
      <c r="B54" s="74" t="s">
        <v>117</v>
      </c>
      <c r="C54" s="83"/>
      <c r="D54" s="84">
        <v>6482865.2599999998</v>
      </c>
      <c r="E54" s="88">
        <v>67.018135072829338</v>
      </c>
      <c r="F54" s="85">
        <v>1283991.1199999999</v>
      </c>
      <c r="G54" s="88">
        <v>94.14805103387593</v>
      </c>
      <c r="H54" s="85">
        <v>7766856.3799999999</v>
      </c>
      <c r="I54" s="89">
        <v>70.370444953837506</v>
      </c>
      <c r="J54" s="87">
        <v>8645496.25</v>
      </c>
      <c r="K54" s="88">
        <v>37.297061919491284</v>
      </c>
      <c r="L54" s="85">
        <v>7589211.9700000007</v>
      </c>
      <c r="M54" s="88">
        <v>41.734739501990724</v>
      </c>
      <c r="N54" s="85">
        <v>16234708.220000001</v>
      </c>
      <c r="O54" s="89">
        <v>39.247925685068118</v>
      </c>
      <c r="P54" s="178">
        <v>15128361.51</v>
      </c>
      <c r="Q54" s="179">
        <v>8873203.0899999999</v>
      </c>
      <c r="R54" s="180">
        <v>24001564.600000001</v>
      </c>
      <c r="S54" s="80"/>
      <c r="T54" s="84">
        <v>7781201.7549723182</v>
      </c>
      <c r="U54" s="88">
        <v>42.309144840072854</v>
      </c>
      <c r="V54" s="85">
        <v>2655188.2158159954</v>
      </c>
      <c r="W54" s="88">
        <v>115.05777249278482</v>
      </c>
      <c r="X54" s="85">
        <v>10436389.970788313</v>
      </c>
      <c r="Y54" s="89">
        <v>50.419778592146059</v>
      </c>
      <c r="Z54" s="87">
        <v>16634385.126432836</v>
      </c>
      <c r="AA54" s="88">
        <v>20.712745410507097</v>
      </c>
      <c r="AB54" s="85">
        <v>9376252.3058984708</v>
      </c>
      <c r="AC54" s="88">
        <v>40.003636350015874</v>
      </c>
      <c r="AD54" s="85">
        <v>26010637.432331309</v>
      </c>
      <c r="AE54" s="89">
        <v>25.070880545947034</v>
      </c>
      <c r="AF54" s="178">
        <v>24415586.881405152</v>
      </c>
      <c r="AG54" s="179">
        <v>12031440.521714466</v>
      </c>
      <c r="AH54" s="180">
        <v>36447027.403119616</v>
      </c>
      <c r="AI54" s="82"/>
      <c r="AJ54" s="84">
        <v>2532017.405165635</v>
      </c>
      <c r="AK54" s="88">
        <v>41.959025688385701</v>
      </c>
      <c r="AL54" s="85">
        <v>841958.88596573996</v>
      </c>
      <c r="AM54" s="88">
        <v>96.977526602826529</v>
      </c>
      <c r="AN54" s="85">
        <v>3373976.2911313749</v>
      </c>
      <c r="AO54" s="89">
        <v>48.879080521120358</v>
      </c>
      <c r="AP54" s="87">
        <v>3830687.4835009007</v>
      </c>
      <c r="AQ54" s="88">
        <v>35.833637195757802</v>
      </c>
      <c r="AR54" s="85">
        <v>3431144.8764260085</v>
      </c>
      <c r="AS54" s="88">
        <v>36.746649207222738</v>
      </c>
      <c r="AT54" s="85">
        <v>7261832.3599269092</v>
      </c>
      <c r="AU54" s="89">
        <v>36.259305254909044</v>
      </c>
      <c r="AV54" s="178">
        <v>6362704.8886665357</v>
      </c>
      <c r="AW54" s="179">
        <v>4273103.7623917488</v>
      </c>
      <c r="AX54" s="180">
        <v>10635808.651058285</v>
      </c>
      <c r="AY54" s="82"/>
      <c r="AZ54" s="84">
        <v>5405812.0691335499</v>
      </c>
      <c r="BA54" s="88">
        <v>50.681705472741463</v>
      </c>
      <c r="BB54" s="85">
        <v>1451451.4593749924</v>
      </c>
      <c r="BC54" s="88">
        <v>98.423507111615407</v>
      </c>
      <c r="BD54" s="85">
        <v>6857263.5285085421</v>
      </c>
      <c r="BE54" s="89">
        <v>56.480685357004361</v>
      </c>
      <c r="BF54" s="87">
        <v>16791897.971236117</v>
      </c>
      <c r="BG54" s="88">
        <v>33.761041409874075</v>
      </c>
      <c r="BH54" s="85">
        <v>7157617.3641748196</v>
      </c>
      <c r="BI54" s="88">
        <v>39.819403200936954</v>
      </c>
      <c r="BJ54" s="85">
        <v>23949515.335410938</v>
      </c>
      <c r="BK54" s="89">
        <v>35.369310831514525</v>
      </c>
      <c r="BL54" s="178">
        <v>22197710.040369667</v>
      </c>
      <c r="BM54" s="179">
        <v>8609068.8235498127</v>
      </c>
      <c r="BN54" s="180">
        <v>30806778.863919482</v>
      </c>
      <c r="BO54" s="82"/>
      <c r="BP54" s="84">
        <v>2265889.505279026</v>
      </c>
      <c r="BQ54" s="88">
        <v>30.814593519630996</v>
      </c>
      <c r="BR54" s="85">
        <v>648584.22041123605</v>
      </c>
      <c r="BS54" s="88">
        <v>67.511629063311759</v>
      </c>
      <c r="BT54" s="85">
        <v>2914473.7256902619</v>
      </c>
      <c r="BU54" s="89">
        <v>35.05501233690476</v>
      </c>
      <c r="BV54" s="87">
        <v>6740480.3977954388</v>
      </c>
      <c r="BW54" s="88">
        <v>31.20809499639067</v>
      </c>
      <c r="BX54" s="85">
        <v>4656185.2150823222</v>
      </c>
      <c r="BY54" s="88">
        <v>44.23634736960318</v>
      </c>
      <c r="BZ54" s="85">
        <v>11396665.61287776</v>
      </c>
      <c r="CA54" s="89">
        <v>35.476885378866278</v>
      </c>
      <c r="CB54" s="178">
        <v>9006369.9030744657</v>
      </c>
      <c r="CC54" s="179">
        <v>5304769.4354935586</v>
      </c>
      <c r="CD54" s="180">
        <v>14311139.338568024</v>
      </c>
      <c r="CE54" s="82"/>
      <c r="CF54" s="84">
        <v>4652663.9334354335</v>
      </c>
      <c r="CG54" s="88">
        <v>37.397829221408514</v>
      </c>
      <c r="CH54" s="85">
        <v>901197.61747041286</v>
      </c>
      <c r="CI54" s="88">
        <v>55.237365459418506</v>
      </c>
      <c r="CJ54" s="85">
        <v>5553861.5509058461</v>
      </c>
      <c r="CK54" s="89">
        <v>39.466061829140848</v>
      </c>
      <c r="CL54" s="87">
        <v>7860191.935777409</v>
      </c>
      <c r="CM54" s="88">
        <v>17.024826042966946</v>
      </c>
      <c r="CN54" s="85">
        <v>3247085.9356770394</v>
      </c>
      <c r="CO54" s="88">
        <v>21.477566793511521</v>
      </c>
      <c r="CP54" s="85">
        <v>11107277.871454448</v>
      </c>
      <c r="CQ54" s="89">
        <v>18.12323536031727</v>
      </c>
      <c r="CR54" s="178">
        <v>12512855.869212843</v>
      </c>
      <c r="CS54" s="179">
        <v>4148283.5531474524</v>
      </c>
      <c r="CT54" s="180">
        <v>16661139.422360295</v>
      </c>
      <c r="CU54" s="82"/>
      <c r="CV54" s="87">
        <v>29120449.927985962</v>
      </c>
      <c r="CW54" s="88">
        <v>45.106304760230799</v>
      </c>
      <c r="CX54" s="88">
        <v>7782371.5190383764</v>
      </c>
      <c r="CY54" s="88">
        <v>90.423297458210868</v>
      </c>
      <c r="CZ54" s="85">
        <v>36902821.447024338</v>
      </c>
      <c r="DA54" s="89">
        <v>50.436979707876503</v>
      </c>
      <c r="DB54" s="87">
        <v>60503139.164742708</v>
      </c>
      <c r="DC54" s="88">
        <v>26.114373798905891</v>
      </c>
      <c r="DD54" s="85">
        <v>35457497.667258658</v>
      </c>
      <c r="DE54" s="88">
        <v>37.489583025577033</v>
      </c>
      <c r="DF54" s="85">
        <v>95960636.832001358</v>
      </c>
      <c r="DG54" s="89">
        <v>29.411887777045319</v>
      </c>
      <c r="DH54" s="226"/>
      <c r="DI54" s="239" t="s">
        <v>117</v>
      </c>
      <c r="DJ54" s="87">
        <v>36902821.447024338</v>
      </c>
      <c r="DK54" s="85">
        <v>95960636.832001358</v>
      </c>
      <c r="DL54" s="86">
        <v>132863458.2790257</v>
      </c>
      <c r="DM54"/>
    </row>
    <row r="55" spans="1:119" s="101" customFormat="1" ht="15.6">
      <c r="A55" s="74">
        <v>43</v>
      </c>
      <c r="B55" s="74" t="s">
        <v>118</v>
      </c>
      <c r="C55" s="83"/>
      <c r="D55" s="84">
        <v>5681284.1299999999</v>
      </c>
      <c r="E55" s="88">
        <v>58.73160276224246</v>
      </c>
      <c r="F55" s="85">
        <v>1175314.67</v>
      </c>
      <c r="G55" s="88">
        <v>86.179400938554039</v>
      </c>
      <c r="H55" s="85">
        <v>6856598.7999999998</v>
      </c>
      <c r="I55" s="89">
        <v>62.123191780449574</v>
      </c>
      <c r="J55" s="87">
        <v>2741431.12</v>
      </c>
      <c r="K55" s="88">
        <v>11.826657866014383</v>
      </c>
      <c r="L55" s="85">
        <v>4425322.6099999994</v>
      </c>
      <c r="M55" s="88">
        <v>24.335818668749035</v>
      </c>
      <c r="N55" s="85">
        <v>7166753.7299999995</v>
      </c>
      <c r="O55" s="89">
        <v>17.325856060148194</v>
      </c>
      <c r="P55" s="178">
        <v>8422715.25</v>
      </c>
      <c r="Q55" s="179">
        <v>5600637.2799999993</v>
      </c>
      <c r="R55" s="180">
        <v>14023352.529999999</v>
      </c>
      <c r="S55" s="80"/>
      <c r="T55" s="84">
        <v>7408959.2395221414</v>
      </c>
      <c r="U55" s="88">
        <v>40.285130684193838</v>
      </c>
      <c r="V55" s="85">
        <v>2326150.6622400149</v>
      </c>
      <c r="W55" s="88">
        <v>100.79952603198053</v>
      </c>
      <c r="X55" s="85">
        <v>9735109.9017621558</v>
      </c>
      <c r="Y55" s="89">
        <v>47.031788500710931</v>
      </c>
      <c r="Z55" s="87">
        <v>6631480.1099056099</v>
      </c>
      <c r="AA55" s="88">
        <v>8.2573631767759768</v>
      </c>
      <c r="AB55" s="85">
        <v>5380060.7336544795</v>
      </c>
      <c r="AC55" s="88">
        <v>22.953946428544828</v>
      </c>
      <c r="AD55" s="85">
        <v>12011540.843560088</v>
      </c>
      <c r="AE55" s="89">
        <v>11.577567310493549</v>
      </c>
      <c r="AF55" s="178">
        <v>14040439.349427752</v>
      </c>
      <c r="AG55" s="179">
        <v>7706211.3958944939</v>
      </c>
      <c r="AH55" s="180">
        <v>21746650.745322246</v>
      </c>
      <c r="AI55" s="82"/>
      <c r="AJ55" s="84">
        <v>794697.86127721157</v>
      </c>
      <c r="AK55" s="88">
        <v>13.169241217618884</v>
      </c>
      <c r="AL55" s="85">
        <v>326495.95756917557</v>
      </c>
      <c r="AM55" s="88">
        <v>37.606076660812668</v>
      </c>
      <c r="AN55" s="85">
        <v>1121193.8188463871</v>
      </c>
      <c r="AO55" s="89">
        <v>16.242829890425298</v>
      </c>
      <c r="AP55" s="87">
        <v>592024.08434031531</v>
      </c>
      <c r="AQ55" s="88">
        <v>5.5380075615078797</v>
      </c>
      <c r="AR55" s="85">
        <v>1105450.9916128619</v>
      </c>
      <c r="AS55" s="88">
        <v>11.839086155664505</v>
      </c>
      <c r="AT55" s="85">
        <v>1697475.0759531772</v>
      </c>
      <c r="AU55" s="89">
        <v>8.4757212630292216</v>
      </c>
      <c r="AV55" s="178">
        <v>1386721.9456175268</v>
      </c>
      <c r="AW55" s="179">
        <v>1431946.9491820375</v>
      </c>
      <c r="AX55" s="180">
        <v>2818668.894799564</v>
      </c>
      <c r="AY55" s="82"/>
      <c r="AZ55" s="84">
        <v>7249174.9813868133</v>
      </c>
      <c r="BA55" s="88">
        <v>67.963988875014664</v>
      </c>
      <c r="BB55" s="85">
        <v>653882.26982327108</v>
      </c>
      <c r="BC55" s="88">
        <v>44.340019653032556</v>
      </c>
      <c r="BD55" s="85">
        <v>7903057.2512100842</v>
      </c>
      <c r="BE55" s="89">
        <v>65.094492592889196</v>
      </c>
      <c r="BF55" s="87">
        <v>4685484.8941218322</v>
      </c>
      <c r="BG55" s="88">
        <v>9.4204270301519628</v>
      </c>
      <c r="BH55" s="85">
        <v>4496251.589954894</v>
      </c>
      <c r="BI55" s="88">
        <v>25.013638735340326</v>
      </c>
      <c r="BJ55" s="85">
        <v>9181736.4840767272</v>
      </c>
      <c r="BK55" s="89">
        <v>13.559843993928357</v>
      </c>
      <c r="BL55" s="178">
        <v>11934659.875508646</v>
      </c>
      <c r="BM55" s="179">
        <v>5150133.8597781649</v>
      </c>
      <c r="BN55" s="180">
        <v>17084793.73528681</v>
      </c>
      <c r="BO55" s="82"/>
      <c r="BP55" s="84">
        <v>1242305.8417436909</v>
      </c>
      <c r="BQ55" s="88">
        <v>16.89453499440647</v>
      </c>
      <c r="BR55" s="85">
        <v>332990.55913582753</v>
      </c>
      <c r="BS55" s="88">
        <v>34.661242753807386</v>
      </c>
      <c r="BT55" s="85">
        <v>1575296.4008795184</v>
      </c>
      <c r="BU55" s="89">
        <v>18.947515045459689</v>
      </c>
      <c r="BV55" s="87">
        <v>3243024.7391260033</v>
      </c>
      <c r="BW55" s="88">
        <v>15.015046133416687</v>
      </c>
      <c r="BX55" s="85">
        <v>2418959.1313733445</v>
      </c>
      <c r="BY55" s="88">
        <v>22.98145616323232</v>
      </c>
      <c r="BZ55" s="85">
        <v>5661983.8704993483</v>
      </c>
      <c r="CA55" s="89">
        <v>17.625291432936379</v>
      </c>
      <c r="CB55" s="178">
        <v>4485330.5808696942</v>
      </c>
      <c r="CC55" s="179">
        <v>2751949.6905091722</v>
      </c>
      <c r="CD55" s="180">
        <v>7237280.2713788664</v>
      </c>
      <c r="CE55" s="82"/>
      <c r="CF55" s="84">
        <v>11167760.354915868</v>
      </c>
      <c r="CG55" s="88">
        <v>89.765777308221757</v>
      </c>
      <c r="CH55" s="85">
        <v>1245832.4905102244</v>
      </c>
      <c r="CI55" s="88">
        <v>76.3611701201486</v>
      </c>
      <c r="CJ55" s="85">
        <v>12413592.845426094</v>
      </c>
      <c r="CK55" s="89">
        <v>88.211709685031749</v>
      </c>
      <c r="CL55" s="87">
        <v>12822215.195072073</v>
      </c>
      <c r="CM55" s="88">
        <v>27.772347668504999</v>
      </c>
      <c r="CN55" s="85">
        <v>5765893.4153718986</v>
      </c>
      <c r="CO55" s="88">
        <v>38.137999241802419</v>
      </c>
      <c r="CP55" s="85">
        <v>18588108.610443972</v>
      </c>
      <c r="CQ55" s="89">
        <v>30.329363427197997</v>
      </c>
      <c r="CR55" s="178">
        <v>23989975.549987942</v>
      </c>
      <c r="CS55" s="179">
        <v>7011725.9058821229</v>
      </c>
      <c r="CT55" s="180">
        <v>31001701.455870066</v>
      </c>
      <c r="CU55" s="82"/>
      <c r="CV55" s="87">
        <v>33544182.408845726</v>
      </c>
      <c r="CW55" s="88">
        <v>51.958473114526306</v>
      </c>
      <c r="CX55" s="88">
        <v>6060666.6092785131</v>
      </c>
      <c r="CY55" s="88">
        <v>70.418825195530331</v>
      </c>
      <c r="CZ55" s="85">
        <v>39604849.018124238</v>
      </c>
      <c r="DA55" s="89">
        <v>54.129979441496538</v>
      </c>
      <c r="DB55" s="87">
        <v>30715660.142565835</v>
      </c>
      <c r="DC55" s="88">
        <v>13.257497735101696</v>
      </c>
      <c r="DD55" s="85">
        <v>23591938.471967481</v>
      </c>
      <c r="DE55" s="88">
        <v>24.944003222647886</v>
      </c>
      <c r="DF55" s="85">
        <v>54307598.61453332</v>
      </c>
      <c r="DG55" s="89">
        <v>16.645252143208008</v>
      </c>
      <c r="DH55" s="226"/>
      <c r="DI55" s="239" t="s">
        <v>118</v>
      </c>
      <c r="DJ55" s="87">
        <v>39604849.018124238</v>
      </c>
      <c r="DK55" s="85">
        <v>54307598.61453332</v>
      </c>
      <c r="DL55" s="86">
        <v>93912447.632657558</v>
      </c>
      <c r="DM55"/>
    </row>
    <row r="56" spans="1:119" s="101" customFormat="1" ht="15.6">
      <c r="A56" s="74">
        <v>44</v>
      </c>
      <c r="B56" s="74" t="s">
        <v>119</v>
      </c>
      <c r="C56" s="83"/>
      <c r="D56" s="84">
        <v>345006.13</v>
      </c>
      <c r="E56" s="88">
        <v>3.5665815181995804</v>
      </c>
      <c r="F56" s="85">
        <v>78453.03</v>
      </c>
      <c r="G56" s="88">
        <v>5.7525318961724592</v>
      </c>
      <c r="H56" s="85">
        <v>423459.16000000003</v>
      </c>
      <c r="I56" s="89">
        <v>3.8366886229172521</v>
      </c>
      <c r="J56" s="87">
        <v>181951.13</v>
      </c>
      <c r="K56" s="88">
        <v>0.78494540575752481</v>
      </c>
      <c r="L56" s="85">
        <v>330067.31</v>
      </c>
      <c r="M56" s="88">
        <v>1.8151124590308176</v>
      </c>
      <c r="N56" s="85">
        <v>512018.44</v>
      </c>
      <c r="O56" s="89">
        <v>1.2378209334090826</v>
      </c>
      <c r="P56" s="178">
        <v>526957.26</v>
      </c>
      <c r="Q56" s="179">
        <v>408520.33999999997</v>
      </c>
      <c r="R56" s="180">
        <v>935477.6</v>
      </c>
      <c r="S56" s="80"/>
      <c r="T56" s="84">
        <v>584538.03803134791</v>
      </c>
      <c r="U56" s="88">
        <v>3.1783399652626398</v>
      </c>
      <c r="V56" s="85">
        <v>161070.94266226931</v>
      </c>
      <c r="W56" s="88">
        <v>6.97971758297306</v>
      </c>
      <c r="X56" s="85">
        <v>745608.98069361725</v>
      </c>
      <c r="Y56" s="89">
        <v>3.6021497690401336</v>
      </c>
      <c r="Z56" s="87">
        <v>374709.22347782488</v>
      </c>
      <c r="AA56" s="88">
        <v>0.46657911848704198</v>
      </c>
      <c r="AB56" s="85">
        <v>341229.38041174051</v>
      </c>
      <c r="AC56" s="88">
        <v>1.4558499068274016</v>
      </c>
      <c r="AD56" s="85">
        <v>715938.60388956545</v>
      </c>
      <c r="AE56" s="89">
        <v>0.69007194702719798</v>
      </c>
      <c r="AF56" s="178">
        <v>959247.26150917285</v>
      </c>
      <c r="AG56" s="179">
        <v>502300.32307400985</v>
      </c>
      <c r="AH56" s="180">
        <v>1461547.5845831828</v>
      </c>
      <c r="AI56" s="82"/>
      <c r="AJ56" s="84">
        <v>216710.10446478534</v>
      </c>
      <c r="AK56" s="88">
        <v>3.5911857563142817</v>
      </c>
      <c r="AL56" s="85">
        <v>66871.74231776646</v>
      </c>
      <c r="AM56" s="88">
        <v>7.702343045123988</v>
      </c>
      <c r="AN56" s="85">
        <v>283581.84678255179</v>
      </c>
      <c r="AO56" s="89">
        <v>4.1082742518514754</v>
      </c>
      <c r="AP56" s="87">
        <v>94375.661628161732</v>
      </c>
      <c r="AQ56" s="88">
        <v>0.88282409709978982</v>
      </c>
      <c r="AR56" s="85">
        <v>196156.12511627711</v>
      </c>
      <c r="AS56" s="88">
        <v>2.1007799376294765</v>
      </c>
      <c r="AT56" s="85">
        <v>290531.78674443881</v>
      </c>
      <c r="AU56" s="89">
        <v>1.4506642703504622</v>
      </c>
      <c r="AV56" s="178">
        <v>311085.7660929471</v>
      </c>
      <c r="AW56" s="179">
        <v>263027.86743404355</v>
      </c>
      <c r="AX56" s="180">
        <v>574113.63352699066</v>
      </c>
      <c r="AY56" s="82"/>
      <c r="AZ56" s="84">
        <v>803171.72997135262</v>
      </c>
      <c r="BA56" s="88">
        <v>7.5300644087993156</v>
      </c>
      <c r="BB56" s="85">
        <v>146743.29002864761</v>
      </c>
      <c r="BC56" s="88">
        <v>9.9507215046211162</v>
      </c>
      <c r="BD56" s="85">
        <v>949915.02000000025</v>
      </c>
      <c r="BE56" s="89">
        <v>7.8240906357848283</v>
      </c>
      <c r="BF56" s="87">
        <v>456953.69740852551</v>
      </c>
      <c r="BG56" s="88">
        <v>0.91873073115561799</v>
      </c>
      <c r="BH56" s="85">
        <v>367753.87259147444</v>
      </c>
      <c r="BI56" s="88">
        <v>2.0458958598039212</v>
      </c>
      <c r="BJ56" s="85">
        <v>824707.57</v>
      </c>
      <c r="BK56" s="89">
        <v>1.2179510933694859</v>
      </c>
      <c r="BL56" s="178">
        <v>1260125.4273798782</v>
      </c>
      <c r="BM56" s="179">
        <v>514497.16262012208</v>
      </c>
      <c r="BN56" s="180">
        <v>1774622.5900000003</v>
      </c>
      <c r="BO56" s="82"/>
      <c r="BP56" s="84">
        <v>210066.120735837</v>
      </c>
      <c r="BQ56" s="88">
        <v>2.8567598321275756</v>
      </c>
      <c r="BR56" s="85">
        <v>43891.097350539683</v>
      </c>
      <c r="BS56" s="88">
        <v>4.5686579942270935</v>
      </c>
      <c r="BT56" s="85">
        <v>253957.21808637667</v>
      </c>
      <c r="BU56" s="89">
        <v>3.0545732269229813</v>
      </c>
      <c r="BV56" s="87">
        <v>162180.07125185896</v>
      </c>
      <c r="BW56" s="88">
        <v>0.75088580805083205</v>
      </c>
      <c r="BX56" s="85">
        <v>298775.29091653024</v>
      </c>
      <c r="BY56" s="88">
        <v>2.838531317789128</v>
      </c>
      <c r="BZ56" s="85">
        <v>460955.3621683892</v>
      </c>
      <c r="CA56" s="89">
        <v>1.434916238126986</v>
      </c>
      <c r="CB56" s="178">
        <v>372246.19198769599</v>
      </c>
      <c r="CC56" s="179">
        <v>342666.38826706994</v>
      </c>
      <c r="CD56" s="180">
        <v>714912.58025476593</v>
      </c>
      <c r="CE56" s="82"/>
      <c r="CF56" s="84">
        <v>459909.59316067694</v>
      </c>
      <c r="CG56" s="88">
        <v>3.6967252886478335</v>
      </c>
      <c r="CH56" s="85">
        <v>93067.583492507794</v>
      </c>
      <c r="CI56" s="88">
        <v>5.7044182342940726</v>
      </c>
      <c r="CJ56" s="85">
        <v>552977.1766531847</v>
      </c>
      <c r="CK56" s="89">
        <v>3.9294878426234479</v>
      </c>
      <c r="CL56" s="87">
        <v>364848.2912229076</v>
      </c>
      <c r="CM56" s="88">
        <v>0.79024516715308457</v>
      </c>
      <c r="CN56" s="85">
        <v>252279.00054064332</v>
      </c>
      <c r="CO56" s="88">
        <v>1.6686774517355778</v>
      </c>
      <c r="CP56" s="85">
        <v>617127.29176355095</v>
      </c>
      <c r="CQ56" s="89">
        <v>1.0069382692450353</v>
      </c>
      <c r="CR56" s="178">
        <v>824757.88438358461</v>
      </c>
      <c r="CS56" s="179">
        <v>345346.5840331511</v>
      </c>
      <c r="CT56" s="180">
        <v>1170104.4684167358</v>
      </c>
      <c r="CU56" s="82"/>
      <c r="CV56" s="87">
        <v>2619401.716364</v>
      </c>
      <c r="CW56" s="88">
        <v>4.0573388254636029</v>
      </c>
      <c r="CX56" s="88">
        <v>590097.68585173087</v>
      </c>
      <c r="CY56" s="88">
        <v>6.8563391565976213</v>
      </c>
      <c r="CZ56" s="85">
        <v>3209499.4022157309</v>
      </c>
      <c r="DA56" s="89">
        <v>4.3865875256822564</v>
      </c>
      <c r="DB56" s="87">
        <v>1635018.0749892788</v>
      </c>
      <c r="DC56" s="88">
        <v>0.70570674129779498</v>
      </c>
      <c r="DD56" s="85">
        <v>1786260.9795766654</v>
      </c>
      <c r="DE56" s="88">
        <v>1.888632410770045</v>
      </c>
      <c r="DF56" s="85">
        <v>3421279.0545659442</v>
      </c>
      <c r="DG56" s="89">
        <v>1.0486203398484741</v>
      </c>
      <c r="DH56" s="226"/>
      <c r="DI56" s="239" t="s">
        <v>119</v>
      </c>
      <c r="DJ56" s="87">
        <v>3209499.4022157309</v>
      </c>
      <c r="DK56" s="85">
        <v>3421279.0545659442</v>
      </c>
      <c r="DL56" s="86">
        <v>6630778.4567816751</v>
      </c>
      <c r="DM56"/>
    </row>
    <row r="57" spans="1:119" s="101" customFormat="1" ht="15.6">
      <c r="A57" s="74">
        <v>45</v>
      </c>
      <c r="B57" s="74" t="s">
        <v>120</v>
      </c>
      <c r="C57" s="83"/>
      <c r="D57" s="84">
        <v>3270545.55</v>
      </c>
      <c r="E57" s="88">
        <v>33.810029152409207</v>
      </c>
      <c r="F57" s="85">
        <v>551110.40999999992</v>
      </c>
      <c r="G57" s="88">
        <v>40.409914210294758</v>
      </c>
      <c r="H57" s="85">
        <v>3821655.96</v>
      </c>
      <c r="I57" s="89">
        <v>34.625544391189713</v>
      </c>
      <c r="J57" s="87">
        <v>1469988.9799999997</v>
      </c>
      <c r="K57" s="88">
        <v>6.3415989577266698</v>
      </c>
      <c r="L57" s="85">
        <v>35207.800000000003</v>
      </c>
      <c r="M57" s="88">
        <v>0.19361540661226107</v>
      </c>
      <c r="N57" s="85">
        <v>1505196.7799999998</v>
      </c>
      <c r="O57" s="89">
        <v>3.6388612941048479</v>
      </c>
      <c r="P57" s="178">
        <v>4740534.5299999993</v>
      </c>
      <c r="Q57" s="179">
        <v>586318.21</v>
      </c>
      <c r="R57" s="180">
        <v>5326852.7399999993</v>
      </c>
      <c r="S57" s="80"/>
      <c r="T57" s="84">
        <v>11849397.810578091</v>
      </c>
      <c r="U57" s="88">
        <v>64.429365028997907</v>
      </c>
      <c r="V57" s="85">
        <v>1317643.3376598435</v>
      </c>
      <c r="W57" s="88">
        <v>57.097687639634422</v>
      </c>
      <c r="X57" s="85">
        <v>13167041.148237934</v>
      </c>
      <c r="Y57" s="89">
        <v>63.611967477839194</v>
      </c>
      <c r="Z57" s="87">
        <v>2795704.3199999998</v>
      </c>
      <c r="AA57" s="88">
        <v>3.4811453133424402</v>
      </c>
      <c r="AB57" s="85">
        <v>918426.56</v>
      </c>
      <c r="AC57" s="88">
        <v>3.918452802013781</v>
      </c>
      <c r="AD57" s="85">
        <v>3714130.88</v>
      </c>
      <c r="AE57" s="89">
        <v>3.5799403942615022</v>
      </c>
      <c r="AF57" s="178">
        <v>14645102.130578091</v>
      </c>
      <c r="AG57" s="179">
        <v>2236069.8976598438</v>
      </c>
      <c r="AH57" s="180">
        <v>16881172.028237935</v>
      </c>
      <c r="AI57" s="82"/>
      <c r="AJ57" s="84">
        <v>2826477.7106510112</v>
      </c>
      <c r="AK57" s="88">
        <v>46.838639666103425</v>
      </c>
      <c r="AL57" s="85">
        <v>456241.99059999996</v>
      </c>
      <c r="AM57" s="88">
        <v>52.550332941718494</v>
      </c>
      <c r="AN57" s="85">
        <v>3282719.7012510113</v>
      </c>
      <c r="AO57" s="89">
        <v>47.557038568256061</v>
      </c>
      <c r="AP57" s="87">
        <v>233797.39939021535</v>
      </c>
      <c r="AQ57" s="88">
        <v>2.1870254942864991</v>
      </c>
      <c r="AR57" s="85">
        <v>760337.71348027699</v>
      </c>
      <c r="AS57" s="88">
        <v>8.143014720318261</v>
      </c>
      <c r="AT57" s="85">
        <v>994135.11287049227</v>
      </c>
      <c r="AU57" s="89">
        <v>4.9638502702308935</v>
      </c>
      <c r="AV57" s="178">
        <v>3060275.1100412267</v>
      </c>
      <c r="AW57" s="179">
        <v>1216579.7040802769</v>
      </c>
      <c r="AX57" s="180">
        <v>4276854.8141215034</v>
      </c>
      <c r="AY57" s="82"/>
      <c r="AZ57" s="84">
        <v>4342178.7812237935</v>
      </c>
      <c r="BA57" s="88">
        <v>40.709707123659726</v>
      </c>
      <c r="BB57" s="85">
        <v>457089.29877620761</v>
      </c>
      <c r="BC57" s="88">
        <v>30.995409152790913</v>
      </c>
      <c r="BD57" s="85">
        <v>4799268.080000001</v>
      </c>
      <c r="BE57" s="89">
        <v>39.529755454702709</v>
      </c>
      <c r="BF57" s="87">
        <v>903854.89987546031</v>
      </c>
      <c r="BG57" s="88">
        <v>1.8172503641627751</v>
      </c>
      <c r="BH57" s="85">
        <v>447013.5661245393</v>
      </c>
      <c r="BI57" s="88">
        <v>2.4868350067011176</v>
      </c>
      <c r="BJ57" s="85">
        <v>1350868.4659999995</v>
      </c>
      <c r="BK57" s="89">
        <v>1.9950001491596105</v>
      </c>
      <c r="BL57" s="178">
        <v>5246033.6810992537</v>
      </c>
      <c r="BM57" s="179">
        <v>904102.86490074685</v>
      </c>
      <c r="BN57" s="180">
        <v>6150136.5460000001</v>
      </c>
      <c r="BO57" s="82"/>
      <c r="BP57" s="84">
        <v>2732768.7053024699</v>
      </c>
      <c r="BQ57" s="88">
        <v>37.163840796682713</v>
      </c>
      <c r="BR57" s="85">
        <v>-149604.36711357496</v>
      </c>
      <c r="BS57" s="88">
        <v>-15.572433341685747</v>
      </c>
      <c r="BT57" s="85">
        <v>2583164.338188895</v>
      </c>
      <c r="BU57" s="89">
        <v>31.070054584903716</v>
      </c>
      <c r="BV57" s="87">
        <v>123075.90999999996</v>
      </c>
      <c r="BW57" s="88">
        <v>0.56983545153598614</v>
      </c>
      <c r="BX57" s="85">
        <v>768599.46999999974</v>
      </c>
      <c r="BY57" s="88">
        <v>7.3021221391451379</v>
      </c>
      <c r="BZ57" s="85">
        <v>891675.37999999966</v>
      </c>
      <c r="CA57" s="89">
        <v>2.7757123290229786</v>
      </c>
      <c r="CB57" s="178">
        <v>2855844.61530247</v>
      </c>
      <c r="CC57" s="179">
        <v>618995.10288642475</v>
      </c>
      <c r="CD57" s="180">
        <v>3474839.7181888949</v>
      </c>
      <c r="CE57" s="82"/>
      <c r="CF57" s="84">
        <v>6135080.7776577361</v>
      </c>
      <c r="CG57" s="88">
        <v>49.313405495199227</v>
      </c>
      <c r="CH57" s="85">
        <v>1102099.1989915492</v>
      </c>
      <c r="CI57" s="88">
        <v>67.551284032580398</v>
      </c>
      <c r="CJ57" s="85">
        <v>7237179.9766492853</v>
      </c>
      <c r="CK57" s="89">
        <v>51.427820050803234</v>
      </c>
      <c r="CL57" s="87">
        <v>1568793.8341328774</v>
      </c>
      <c r="CM57" s="88">
        <v>3.3979376510924588</v>
      </c>
      <c r="CN57" s="85">
        <v>1892415.9810664996</v>
      </c>
      <c r="CO57" s="88">
        <v>12.517220498505139</v>
      </c>
      <c r="CP57" s="85">
        <v>3461209.815199377</v>
      </c>
      <c r="CQ57" s="89">
        <v>5.6474971490097934</v>
      </c>
      <c r="CR57" s="178">
        <v>7703874.6117906133</v>
      </c>
      <c r="CS57" s="179">
        <v>2994515.180058049</v>
      </c>
      <c r="CT57" s="180">
        <v>10698389.791848663</v>
      </c>
      <c r="CU57" s="82"/>
      <c r="CV57" s="87">
        <v>31156449.335413098</v>
      </c>
      <c r="CW57" s="88">
        <v>48.259978896110105</v>
      </c>
      <c r="CX57" s="88">
        <v>3734579.8689140254</v>
      </c>
      <c r="CY57" s="88">
        <v>43.392046440104401</v>
      </c>
      <c r="CZ57" s="85">
        <v>34891029.204327121</v>
      </c>
      <c r="DA57" s="89">
        <v>47.68736001641075</v>
      </c>
      <c r="DB57" s="87">
        <v>7095215.3433985524</v>
      </c>
      <c r="DC57" s="88">
        <v>3.0624378870115798</v>
      </c>
      <c r="DD57" s="85">
        <v>4822001.0906713158</v>
      </c>
      <c r="DE57" s="88">
        <v>5.0983521717910794</v>
      </c>
      <c r="DF57" s="85">
        <v>11917216.434069868</v>
      </c>
      <c r="DG57" s="89">
        <v>3.6526209490174448</v>
      </c>
      <c r="DH57" s="226"/>
      <c r="DI57" s="239" t="s">
        <v>120</v>
      </c>
      <c r="DJ57" s="87">
        <v>34891029.204327121</v>
      </c>
      <c r="DK57" s="85">
        <v>11917216.434069868</v>
      </c>
      <c r="DL57" s="86">
        <v>46808245.638396993</v>
      </c>
      <c r="DM57"/>
    </row>
    <row r="58" spans="1:119" s="101" customFormat="1" ht="15.6">
      <c r="A58" s="74">
        <v>46</v>
      </c>
      <c r="B58" s="74" t="s">
        <v>121</v>
      </c>
      <c r="C58" s="83"/>
      <c r="D58" s="84">
        <v>-2935987.5700000226</v>
      </c>
      <c r="E58" s="88">
        <v>-30.351457827215352</v>
      </c>
      <c r="F58" s="85">
        <v>-1624421.8300000099</v>
      </c>
      <c r="G58" s="88">
        <v>-119.10997433641369</v>
      </c>
      <c r="H58" s="85">
        <v>-4560409.400000032</v>
      </c>
      <c r="I58" s="89">
        <v>-41.318909858568212</v>
      </c>
      <c r="J58" s="87">
        <v>24442765.220000003</v>
      </c>
      <c r="K58" s="88">
        <v>105.44719487836551</v>
      </c>
      <c r="L58" s="85">
        <v>2830117.5500000026</v>
      </c>
      <c r="M58" s="88">
        <v>15.563436517014598</v>
      </c>
      <c r="N58" s="85">
        <v>27272882.770000003</v>
      </c>
      <c r="O58" s="89">
        <v>65.933065237099456</v>
      </c>
      <c r="P58" s="178">
        <v>21506777.64999998</v>
      </c>
      <c r="Q58" s="179">
        <v>1205695.7199999928</v>
      </c>
      <c r="R58" s="180">
        <v>22712473.369999971</v>
      </c>
      <c r="S58" s="80"/>
      <c r="T58" s="84">
        <v>0</v>
      </c>
      <c r="U58" s="88">
        <v>0</v>
      </c>
      <c r="V58" s="85">
        <v>0</v>
      </c>
      <c r="W58" s="88">
        <v>0</v>
      </c>
      <c r="X58" s="85">
        <v>0</v>
      </c>
      <c r="Y58" s="89">
        <v>0</v>
      </c>
      <c r="Z58" s="87">
        <v>66631768.460000001</v>
      </c>
      <c r="AA58" s="88">
        <v>82.968312076095245</v>
      </c>
      <c r="AB58" s="85">
        <v>0</v>
      </c>
      <c r="AC58" s="88">
        <v>0</v>
      </c>
      <c r="AD58" s="85">
        <v>66631768.460000001</v>
      </c>
      <c r="AE58" s="89">
        <v>64.224381735043636</v>
      </c>
      <c r="AF58" s="178">
        <v>66631768.460000001</v>
      </c>
      <c r="AG58" s="179">
        <v>0</v>
      </c>
      <c r="AH58" s="180">
        <v>66631768.460000001</v>
      </c>
      <c r="AI58" s="82"/>
      <c r="AJ58" s="84">
        <v>4970673.3946612123</v>
      </c>
      <c r="AK58" s="88">
        <v>82.370923766032192</v>
      </c>
      <c r="AL58" s="85">
        <v>1497317.0735576812</v>
      </c>
      <c r="AM58" s="88">
        <v>172.46222915891283</v>
      </c>
      <c r="AN58" s="85">
        <v>6467990.4682188937</v>
      </c>
      <c r="AO58" s="89">
        <v>93.702326165397508</v>
      </c>
      <c r="AP58" s="87">
        <v>4043045.6171946283</v>
      </c>
      <c r="AQ58" s="88">
        <v>37.820112039013566</v>
      </c>
      <c r="AR58" s="85">
        <v>6990623.976707641</v>
      </c>
      <c r="AS58" s="88">
        <v>74.867723824956258</v>
      </c>
      <c r="AT58" s="85">
        <v>11033669.593902269</v>
      </c>
      <c r="AU58" s="89">
        <v>55.092595650491923</v>
      </c>
      <c r="AV58" s="178">
        <v>9013719.0118558407</v>
      </c>
      <c r="AW58" s="179">
        <v>8487941.0502653215</v>
      </c>
      <c r="AX58" s="180">
        <v>17501660.06212116</v>
      </c>
      <c r="AY58" s="82"/>
      <c r="AZ58" s="84">
        <v>318422.09605205822</v>
      </c>
      <c r="BA58" s="88">
        <v>2.9853377590150028</v>
      </c>
      <c r="BB58" s="85">
        <v>56106.123947941735</v>
      </c>
      <c r="BC58" s="88">
        <v>3.8045788260623676</v>
      </c>
      <c r="BD58" s="85">
        <v>374528.22</v>
      </c>
      <c r="BE58" s="89">
        <v>3.0848472518511807</v>
      </c>
      <c r="BF58" s="87">
        <v>356390.03624260536</v>
      </c>
      <c r="BG58" s="88">
        <v>0.71654191755236063</v>
      </c>
      <c r="BH58" s="85">
        <v>951217.61375739472</v>
      </c>
      <c r="BI58" s="88">
        <v>5.2918332689338348</v>
      </c>
      <c r="BJ58" s="85">
        <v>1307607.6500000001</v>
      </c>
      <c r="BK58" s="89">
        <v>1.9311113720173618</v>
      </c>
      <c r="BL58" s="178">
        <v>674812.13229466358</v>
      </c>
      <c r="BM58" s="179">
        <v>1007323.7377053364</v>
      </c>
      <c r="BN58" s="180">
        <v>1682135.87</v>
      </c>
      <c r="BO58" s="82"/>
      <c r="BP58" s="84">
        <v>0</v>
      </c>
      <c r="BQ58" s="88">
        <v>0</v>
      </c>
      <c r="BR58" s="85">
        <v>0</v>
      </c>
      <c r="BS58" s="88">
        <v>0</v>
      </c>
      <c r="BT58" s="85">
        <v>0</v>
      </c>
      <c r="BU58" s="89">
        <v>0</v>
      </c>
      <c r="BV58" s="87">
        <v>-511903.44000000006</v>
      </c>
      <c r="BW58" s="88">
        <v>-2.3700879227724152</v>
      </c>
      <c r="BX58" s="85">
        <v>0</v>
      </c>
      <c r="BY58" s="88">
        <v>0</v>
      </c>
      <c r="BZ58" s="85">
        <v>-511903.44000000006</v>
      </c>
      <c r="CA58" s="89">
        <v>-1.5935134260152783</v>
      </c>
      <c r="CB58" s="178">
        <v>-511903.44000000006</v>
      </c>
      <c r="CC58" s="179">
        <v>0</v>
      </c>
      <c r="CD58" s="180">
        <v>-511903.44000000006</v>
      </c>
      <c r="CE58" s="82"/>
      <c r="CF58" s="84">
        <v>4695800</v>
      </c>
      <c r="CG58" s="88">
        <v>37.744554296278437</v>
      </c>
      <c r="CH58" s="85">
        <v>2885129</v>
      </c>
      <c r="CI58" s="88">
        <v>176.83904382470121</v>
      </c>
      <c r="CJ58" s="85">
        <v>7580929</v>
      </c>
      <c r="CK58" s="89">
        <v>53.870520518742225</v>
      </c>
      <c r="CL58" s="87">
        <v>1493043</v>
      </c>
      <c r="CM58" s="88">
        <v>3.233864714418766</v>
      </c>
      <c r="CN58" s="85">
        <v>5979998</v>
      </c>
      <c r="CO58" s="88">
        <v>39.554175348083476</v>
      </c>
      <c r="CP58" s="85">
        <v>7473041</v>
      </c>
      <c r="CQ58" s="89">
        <v>12.19341790740363</v>
      </c>
      <c r="CR58" s="178">
        <v>6188843</v>
      </c>
      <c r="CS58" s="179">
        <v>8865127</v>
      </c>
      <c r="CT58" s="180">
        <v>15053970</v>
      </c>
      <c r="CU58" s="82"/>
      <c r="CV58" s="87">
        <v>7048907.9207132477</v>
      </c>
      <c r="CW58" s="88">
        <v>10.918450425209029</v>
      </c>
      <c r="CX58" s="88">
        <v>2814130.3675056132</v>
      </c>
      <c r="CY58" s="88">
        <v>32.697352816508413</v>
      </c>
      <c r="CZ58" s="85">
        <v>9863038.2882188614</v>
      </c>
      <c r="DA58" s="89">
        <v>13.480320541751329</v>
      </c>
      <c r="DB58" s="87">
        <v>96455108.893437237</v>
      </c>
      <c r="DC58" s="88">
        <v>41.631968245462915</v>
      </c>
      <c r="DD58" s="85">
        <v>16751957.140465038</v>
      </c>
      <c r="DE58" s="88">
        <v>17.712019442316354</v>
      </c>
      <c r="DF58" s="85">
        <v>113207066.03390227</v>
      </c>
      <c r="DG58" s="89">
        <v>34.697909806360435</v>
      </c>
      <c r="DH58" s="226"/>
      <c r="DI58" s="239" t="s">
        <v>121</v>
      </c>
      <c r="DJ58" s="87">
        <v>9863038.2882188614</v>
      </c>
      <c r="DK58" s="85">
        <v>113207066.03390227</v>
      </c>
      <c r="DL58" s="86">
        <v>123070104.32212113</v>
      </c>
      <c r="DM58"/>
    </row>
    <row r="59" spans="1:119" s="101" customFormat="1" ht="15.6">
      <c r="A59" s="74">
        <v>47</v>
      </c>
      <c r="B59" s="74" t="s">
        <v>122</v>
      </c>
      <c r="C59" s="83"/>
      <c r="D59" s="84">
        <v>0</v>
      </c>
      <c r="E59" s="88">
        <v>0</v>
      </c>
      <c r="F59" s="85">
        <v>0</v>
      </c>
      <c r="G59" s="88">
        <v>0</v>
      </c>
      <c r="H59" s="85">
        <v>0</v>
      </c>
      <c r="I59" s="89">
        <v>0</v>
      </c>
      <c r="J59" s="87">
        <v>0</v>
      </c>
      <c r="K59" s="88">
        <v>0</v>
      </c>
      <c r="L59" s="85">
        <v>0</v>
      </c>
      <c r="M59" s="88">
        <v>0</v>
      </c>
      <c r="N59" s="85">
        <v>0</v>
      </c>
      <c r="O59" s="89">
        <v>0</v>
      </c>
      <c r="P59" s="178">
        <v>0</v>
      </c>
      <c r="Q59" s="179">
        <v>0</v>
      </c>
      <c r="R59" s="180">
        <v>0</v>
      </c>
      <c r="S59" s="80"/>
      <c r="T59" s="84">
        <v>0</v>
      </c>
      <c r="U59" s="88">
        <v>0</v>
      </c>
      <c r="V59" s="85">
        <v>0</v>
      </c>
      <c r="W59" s="88">
        <v>0</v>
      </c>
      <c r="X59" s="85">
        <v>0</v>
      </c>
      <c r="Y59" s="89">
        <v>0</v>
      </c>
      <c r="Z59" s="87">
        <v>2666166.9300000002</v>
      </c>
      <c r="AA59" s="88">
        <v>3.3198483997614248</v>
      </c>
      <c r="AB59" s="85">
        <v>0</v>
      </c>
      <c r="AC59" s="88">
        <v>0</v>
      </c>
      <c r="AD59" s="85">
        <v>2666166.9300000002</v>
      </c>
      <c r="AE59" s="89">
        <v>2.5698390818557209</v>
      </c>
      <c r="AF59" s="178">
        <v>2666166.9300000002</v>
      </c>
      <c r="AG59" s="179">
        <v>0</v>
      </c>
      <c r="AH59" s="180">
        <v>2666166.9300000002</v>
      </c>
      <c r="AI59" s="82"/>
      <c r="AJ59" s="84">
        <v>15993</v>
      </c>
      <c r="AK59" s="88">
        <v>0.2650260999254288</v>
      </c>
      <c r="AL59" s="85">
        <v>0</v>
      </c>
      <c r="AM59" s="88">
        <v>0</v>
      </c>
      <c r="AN59" s="85">
        <v>15993</v>
      </c>
      <c r="AO59" s="89">
        <v>0.23169194662957973</v>
      </c>
      <c r="AP59" s="87">
        <v>96747</v>
      </c>
      <c r="AQ59" s="88">
        <v>0.90500645450973793</v>
      </c>
      <c r="AR59" s="85">
        <v>0</v>
      </c>
      <c r="AS59" s="88">
        <v>0</v>
      </c>
      <c r="AT59" s="85">
        <v>96747</v>
      </c>
      <c r="AU59" s="89">
        <v>0.48307077768068907</v>
      </c>
      <c r="AV59" s="178">
        <v>112740</v>
      </c>
      <c r="AW59" s="179">
        <v>0</v>
      </c>
      <c r="AX59" s="180">
        <v>112740</v>
      </c>
      <c r="AY59" s="82"/>
      <c r="AZ59" s="84">
        <v>502543.6103674717</v>
      </c>
      <c r="BA59" s="88">
        <v>4.7115524776159425</v>
      </c>
      <c r="BB59" s="85">
        <v>64195.629632527867</v>
      </c>
      <c r="BC59" s="88">
        <v>4.3531314594512693</v>
      </c>
      <c r="BD59" s="85">
        <v>566739.23999999953</v>
      </c>
      <c r="BE59" s="89">
        <v>4.6680167038687372</v>
      </c>
      <c r="BF59" s="87">
        <v>1502644.9562724407</v>
      </c>
      <c r="BG59" s="88">
        <v>3.0211509550589408</v>
      </c>
      <c r="BH59" s="85">
        <v>928091.51372756006</v>
      </c>
      <c r="BI59" s="88">
        <v>5.163177676618675</v>
      </c>
      <c r="BJ59" s="85">
        <v>2430736.4700000007</v>
      </c>
      <c r="BK59" s="89">
        <v>3.5897792733120975</v>
      </c>
      <c r="BL59" s="178">
        <v>2005188.5666399123</v>
      </c>
      <c r="BM59" s="179">
        <v>992287.14336008788</v>
      </c>
      <c r="BN59" s="180">
        <v>2997475.71</v>
      </c>
      <c r="BO59" s="82"/>
      <c r="BP59" s="84">
        <v>74639.999999999898</v>
      </c>
      <c r="BQ59" s="88">
        <v>1.0150544653420899</v>
      </c>
      <c r="BR59" s="85">
        <v>0</v>
      </c>
      <c r="BS59" s="88">
        <v>0</v>
      </c>
      <c r="BT59" s="85">
        <v>74639.999999999898</v>
      </c>
      <c r="BU59" s="89">
        <v>0.89776280971854583</v>
      </c>
      <c r="BV59" s="87">
        <v>0</v>
      </c>
      <c r="BW59" s="88">
        <v>0</v>
      </c>
      <c r="BX59" s="85">
        <v>0</v>
      </c>
      <c r="BY59" s="88">
        <v>0</v>
      </c>
      <c r="BZ59" s="85">
        <v>0</v>
      </c>
      <c r="CA59" s="89">
        <v>0</v>
      </c>
      <c r="CB59" s="178">
        <v>74639.999999999898</v>
      </c>
      <c r="CC59" s="179">
        <v>0</v>
      </c>
      <c r="CD59" s="180">
        <v>74639.999999999898</v>
      </c>
      <c r="CE59" s="82"/>
      <c r="CF59" s="84">
        <v>0</v>
      </c>
      <c r="CG59" s="88">
        <v>0</v>
      </c>
      <c r="CH59" s="85">
        <v>0</v>
      </c>
      <c r="CI59" s="88">
        <v>0</v>
      </c>
      <c r="CJ59" s="85">
        <v>0</v>
      </c>
      <c r="CK59" s="89">
        <v>0</v>
      </c>
      <c r="CL59" s="87">
        <v>0</v>
      </c>
      <c r="CM59" s="88">
        <v>0</v>
      </c>
      <c r="CN59" s="85">
        <v>0</v>
      </c>
      <c r="CO59" s="88">
        <v>0</v>
      </c>
      <c r="CP59" s="85">
        <v>0</v>
      </c>
      <c r="CQ59" s="89">
        <v>0</v>
      </c>
      <c r="CR59" s="178">
        <v>0</v>
      </c>
      <c r="CS59" s="179">
        <v>0</v>
      </c>
      <c r="CT59" s="180">
        <v>0</v>
      </c>
      <c r="CU59" s="82"/>
      <c r="CV59" s="87">
        <v>593176.61036747159</v>
      </c>
      <c r="CW59" s="88">
        <v>0.91880465549270995</v>
      </c>
      <c r="CX59" s="88">
        <v>64195.629632527867</v>
      </c>
      <c r="CY59" s="88">
        <v>0.74588838371166155</v>
      </c>
      <c r="CZ59" s="85">
        <v>657372.23999999941</v>
      </c>
      <c r="DA59" s="89">
        <v>0.89846437289349368</v>
      </c>
      <c r="DB59" s="87">
        <v>4265558.8862724407</v>
      </c>
      <c r="DC59" s="88">
        <v>1.8411011520254383</v>
      </c>
      <c r="DD59" s="85">
        <v>928091.51372756006</v>
      </c>
      <c r="DE59" s="88">
        <v>0.98128086154684524</v>
      </c>
      <c r="DF59" s="85">
        <v>5193650.4000000004</v>
      </c>
      <c r="DG59" s="89">
        <v>1.5918512815357342</v>
      </c>
      <c r="DH59" s="226"/>
      <c r="DI59" s="239" t="s">
        <v>122</v>
      </c>
      <c r="DJ59" s="87">
        <v>657372.23999999941</v>
      </c>
      <c r="DK59" s="85">
        <v>5193650.4000000004</v>
      </c>
      <c r="DL59" s="86">
        <v>5851022.6399999997</v>
      </c>
      <c r="DM59"/>
    </row>
    <row r="60" spans="1:119" s="101" customFormat="1" ht="15.6">
      <c r="A60" s="74">
        <v>48</v>
      </c>
      <c r="B60" s="74" t="s">
        <v>123</v>
      </c>
      <c r="C60" s="91"/>
      <c r="D60" s="92">
        <v>149200849.12999994</v>
      </c>
      <c r="E60" s="96">
        <v>1542.398655370969</v>
      </c>
      <c r="F60" s="93">
        <v>17250309.119999997</v>
      </c>
      <c r="G60" s="96">
        <v>1264.8708842938845</v>
      </c>
      <c r="H60" s="85">
        <v>166451158.24999994</v>
      </c>
      <c r="I60" s="97">
        <v>1508.1059177682539</v>
      </c>
      <c r="J60" s="95">
        <v>89762399.989999995</v>
      </c>
      <c r="K60" s="96">
        <v>387.23905414558175</v>
      </c>
      <c r="L60" s="93">
        <v>81724622.489999995</v>
      </c>
      <c r="M60" s="96">
        <v>449.42160582697255</v>
      </c>
      <c r="N60" s="93">
        <v>171487022.47999999</v>
      </c>
      <c r="O60" s="97">
        <v>414.57535442227027</v>
      </c>
      <c r="P60" s="184">
        <v>238963249.11999989</v>
      </c>
      <c r="Q60" s="185">
        <v>98974931.609999985</v>
      </c>
      <c r="R60" s="186">
        <v>337938180.7299999</v>
      </c>
      <c r="S60" s="80"/>
      <c r="T60" s="92">
        <v>312658976.8900001</v>
      </c>
      <c r="U60" s="96">
        <v>1700.0373920821264</v>
      </c>
      <c r="V60" s="93">
        <v>37429634.609999999</v>
      </c>
      <c r="W60" s="96">
        <v>1621.9454266152445</v>
      </c>
      <c r="X60" s="85">
        <v>350088611.50000012</v>
      </c>
      <c r="Y60" s="97">
        <v>1691.3310377312919</v>
      </c>
      <c r="Z60" s="95">
        <v>198380084.47000006</v>
      </c>
      <c r="AA60" s="96">
        <v>247.01821876256861</v>
      </c>
      <c r="AB60" s="93">
        <v>92983691.110000014</v>
      </c>
      <c r="AC60" s="96">
        <v>396.71348896047107</v>
      </c>
      <c r="AD60" s="93">
        <v>291363775.58000004</v>
      </c>
      <c r="AE60" s="97">
        <v>280.83688575438276</v>
      </c>
      <c r="AF60" s="184">
        <v>511039061.36000007</v>
      </c>
      <c r="AG60" s="185">
        <v>130413325.72000001</v>
      </c>
      <c r="AH60" s="186">
        <v>641452387.08000016</v>
      </c>
      <c r="AI60" s="82"/>
      <c r="AJ60" s="92">
        <v>101665849.32986706</v>
      </c>
      <c r="AK60" s="96">
        <v>1684.7435467705207</v>
      </c>
      <c r="AL60" s="93">
        <v>16623265.899738789</v>
      </c>
      <c r="AM60" s="96">
        <v>1914.681628626905</v>
      </c>
      <c r="AN60" s="85">
        <v>118289115.22960585</v>
      </c>
      <c r="AO60" s="97">
        <v>1713.6644389819326</v>
      </c>
      <c r="AP60" s="95">
        <v>32175823.59866403</v>
      </c>
      <c r="AQ60" s="96">
        <v>300.9842996264245</v>
      </c>
      <c r="AR60" s="93">
        <v>52897480.106183678</v>
      </c>
      <c r="AS60" s="96">
        <v>566.51794529664551</v>
      </c>
      <c r="AT60" s="93">
        <v>85073303.704847708</v>
      </c>
      <c r="AU60" s="97">
        <v>424.7824426655734</v>
      </c>
      <c r="AV60" s="184">
        <v>133841672.92853107</v>
      </c>
      <c r="AW60" s="185">
        <v>69520746.005922481</v>
      </c>
      <c r="AX60" s="186">
        <v>203362418.93445355</v>
      </c>
      <c r="AY60" s="82"/>
      <c r="AZ60" s="92">
        <v>192421139.15302148</v>
      </c>
      <c r="BA60" s="96">
        <v>1804.0271057454527</v>
      </c>
      <c r="BB60" s="93">
        <v>24599689.62697839</v>
      </c>
      <c r="BC60" s="96">
        <v>1668.1148455264386</v>
      </c>
      <c r="BD60" s="85">
        <v>217020828.77999988</v>
      </c>
      <c r="BE60" s="97">
        <v>1787.5184605754093</v>
      </c>
      <c r="BF60" s="95">
        <v>142177151.45465469</v>
      </c>
      <c r="BG60" s="96">
        <v>285.85504187917508</v>
      </c>
      <c r="BH60" s="93">
        <v>88310878.431345388</v>
      </c>
      <c r="BI60" s="96">
        <v>491.29288370279824</v>
      </c>
      <c r="BJ60" s="93">
        <v>230488029.8860001</v>
      </c>
      <c r="BK60" s="97">
        <v>340.39113768318219</v>
      </c>
      <c r="BL60" s="184">
        <v>334598290.60767621</v>
      </c>
      <c r="BM60" s="185">
        <v>112910568.05832376</v>
      </c>
      <c r="BN60" s="186">
        <v>447508858.66599989</v>
      </c>
      <c r="BO60" s="82"/>
      <c r="BP60" s="92">
        <v>105625628.87999997</v>
      </c>
      <c r="BQ60" s="96">
        <v>1436.4384545714165</v>
      </c>
      <c r="BR60" s="93">
        <v>10403547.01</v>
      </c>
      <c r="BS60" s="96">
        <v>1082.9131893411054</v>
      </c>
      <c r="BT60" s="85">
        <v>116029175.88999996</v>
      </c>
      <c r="BU60" s="97">
        <v>1395.5878745489531</v>
      </c>
      <c r="BV60" s="95">
        <v>41972587.229999974</v>
      </c>
      <c r="BW60" s="96">
        <v>194.33102868254727</v>
      </c>
      <c r="BX60" s="93">
        <v>51394139.139999986</v>
      </c>
      <c r="BY60" s="96">
        <v>488.27288579381883</v>
      </c>
      <c r="BZ60" s="93">
        <v>93366726.369999975</v>
      </c>
      <c r="CA60" s="97">
        <v>290.64296191033537</v>
      </c>
      <c r="CB60" s="184">
        <v>147598216.11000001</v>
      </c>
      <c r="CC60" s="185">
        <v>61797686.149999984</v>
      </c>
      <c r="CD60" s="186">
        <v>209395902.25999999</v>
      </c>
      <c r="CE60" s="82"/>
      <c r="CF60" s="92">
        <v>213206367.47315094</v>
      </c>
      <c r="CG60" s="96">
        <v>1713.7397916015668</v>
      </c>
      <c r="CH60" s="93">
        <v>23695601.282110877</v>
      </c>
      <c r="CI60" s="96">
        <v>1452.3813228385459</v>
      </c>
      <c r="CJ60" s="93">
        <v>236901968.75526184</v>
      </c>
      <c r="CK60" s="97">
        <v>1683.4391100036371</v>
      </c>
      <c r="CL60" s="95">
        <v>129845271.08202454</v>
      </c>
      <c r="CM60" s="96">
        <v>281.23908051295143</v>
      </c>
      <c r="CN60" s="93">
        <v>72524826.394916922</v>
      </c>
      <c r="CO60" s="96">
        <v>479.70914042343435</v>
      </c>
      <c r="CP60" s="93">
        <v>202370097.47694147</v>
      </c>
      <c r="CQ60" s="97">
        <v>330.1979971069818</v>
      </c>
      <c r="CR60" s="184">
        <v>343051638.5551756</v>
      </c>
      <c r="CS60" s="185">
        <v>96220427.677027777</v>
      </c>
      <c r="CT60" s="186">
        <v>439272066.2322033</v>
      </c>
      <c r="CU60" s="82"/>
      <c r="CV60" s="95">
        <v>1074778810.8560398</v>
      </c>
      <c r="CW60" s="96">
        <v>1664.7854244078956</v>
      </c>
      <c r="CX60" s="96">
        <v>130002047.54882805</v>
      </c>
      <c r="CY60" s="96">
        <v>1510.4925005092377</v>
      </c>
      <c r="CZ60" s="93">
        <v>1204780858.4048679</v>
      </c>
      <c r="DA60" s="97">
        <v>1646.6358214651955</v>
      </c>
      <c r="DB60" s="95">
        <v>634313317.82534337</v>
      </c>
      <c r="DC60" s="96">
        <v>273.78240726008539</v>
      </c>
      <c r="DD60" s="93">
        <v>439835637.67244583</v>
      </c>
      <c r="DE60" s="96">
        <v>465.04281861251883</v>
      </c>
      <c r="DF60" s="93">
        <v>1074148955.4977894</v>
      </c>
      <c r="DG60" s="97">
        <v>329.22612414756026</v>
      </c>
      <c r="DH60" s="227"/>
      <c r="DI60" s="239" t="s">
        <v>123</v>
      </c>
      <c r="DJ60" s="95">
        <v>1204780858.4048676</v>
      </c>
      <c r="DK60" s="93">
        <v>1074148955.4977894</v>
      </c>
      <c r="DL60" s="94">
        <v>2278929813.902657</v>
      </c>
      <c r="DM60"/>
      <c r="DN60" s="107"/>
      <c r="DO60" s="98"/>
    </row>
    <row r="61" spans="1:119" s="101" customFormat="1" ht="15.6">
      <c r="A61" s="74">
        <v>49</v>
      </c>
      <c r="B61" s="74" t="s">
        <v>124</v>
      </c>
      <c r="C61" s="83"/>
      <c r="D61" s="84">
        <v>0</v>
      </c>
      <c r="E61" s="88">
        <v>0</v>
      </c>
      <c r="F61" s="85">
        <v>0</v>
      </c>
      <c r="G61" s="88">
        <v>0</v>
      </c>
      <c r="H61" s="85">
        <v>0</v>
      </c>
      <c r="I61" s="89">
        <v>0</v>
      </c>
      <c r="J61" s="87">
        <v>0</v>
      </c>
      <c r="K61" s="88">
        <v>0</v>
      </c>
      <c r="L61" s="85">
        <v>0</v>
      </c>
      <c r="M61" s="88">
        <v>0</v>
      </c>
      <c r="N61" s="85">
        <v>0</v>
      </c>
      <c r="O61" s="89">
        <v>0</v>
      </c>
      <c r="P61" s="178">
        <v>0</v>
      </c>
      <c r="Q61" s="179">
        <v>0</v>
      </c>
      <c r="R61" s="180">
        <v>0</v>
      </c>
      <c r="S61" s="80"/>
      <c r="T61" s="84">
        <v>714495.92</v>
      </c>
      <c r="U61" s="88">
        <v>3.8849669137037623</v>
      </c>
      <c r="V61" s="85">
        <v>66007.570000000007</v>
      </c>
      <c r="W61" s="88">
        <v>2.8603184989383372</v>
      </c>
      <c r="X61" s="85">
        <v>780503.49</v>
      </c>
      <c r="Y61" s="89">
        <v>3.7707304217595055</v>
      </c>
      <c r="Z61" s="87">
        <v>3430071.3200000003</v>
      </c>
      <c r="AA61" s="88">
        <v>4.2710441925590752</v>
      </c>
      <c r="AB61" s="85">
        <v>551032.72</v>
      </c>
      <c r="AC61" s="88">
        <v>2.3509726305010985</v>
      </c>
      <c r="AD61" s="85">
        <v>3981104.04</v>
      </c>
      <c r="AE61" s="89">
        <v>3.8372678903963826</v>
      </c>
      <c r="AF61" s="178">
        <v>4144567.24</v>
      </c>
      <c r="AG61" s="179">
        <v>617040.29</v>
      </c>
      <c r="AH61" s="180">
        <v>4761607.53</v>
      </c>
      <c r="AI61" s="82"/>
      <c r="AJ61" s="84">
        <v>0</v>
      </c>
      <c r="AK61" s="88">
        <v>0</v>
      </c>
      <c r="AL61" s="85">
        <v>0</v>
      </c>
      <c r="AM61" s="88">
        <v>0</v>
      </c>
      <c r="AN61" s="85">
        <v>0</v>
      </c>
      <c r="AO61" s="89">
        <v>0</v>
      </c>
      <c r="AP61" s="87">
        <v>0</v>
      </c>
      <c r="AQ61" s="88">
        <v>0</v>
      </c>
      <c r="AR61" s="85">
        <v>0</v>
      </c>
      <c r="AS61" s="88">
        <v>0</v>
      </c>
      <c r="AT61" s="85">
        <v>0</v>
      </c>
      <c r="AU61" s="89">
        <v>0</v>
      </c>
      <c r="AV61" s="178">
        <v>0</v>
      </c>
      <c r="AW61" s="179">
        <v>0</v>
      </c>
      <c r="AX61" s="180">
        <v>0</v>
      </c>
      <c r="AY61" s="82"/>
      <c r="AZ61" s="84">
        <v>0</v>
      </c>
      <c r="BA61" s="88">
        <v>0</v>
      </c>
      <c r="BB61" s="85">
        <v>0</v>
      </c>
      <c r="BC61" s="88">
        <v>0</v>
      </c>
      <c r="BD61" s="85">
        <v>0</v>
      </c>
      <c r="BE61" s="89">
        <v>0</v>
      </c>
      <c r="BF61" s="87">
        <v>0</v>
      </c>
      <c r="BG61" s="88">
        <v>0</v>
      </c>
      <c r="BH61" s="85">
        <v>0</v>
      </c>
      <c r="BI61" s="88">
        <v>0</v>
      </c>
      <c r="BJ61" s="85">
        <v>0</v>
      </c>
      <c r="BK61" s="89">
        <v>0</v>
      </c>
      <c r="BL61" s="178">
        <v>0</v>
      </c>
      <c r="BM61" s="179">
        <v>0</v>
      </c>
      <c r="BN61" s="180">
        <v>0</v>
      </c>
      <c r="BO61" s="82"/>
      <c r="BP61" s="84">
        <v>0</v>
      </c>
      <c r="BQ61" s="88">
        <v>0</v>
      </c>
      <c r="BR61" s="85">
        <v>0</v>
      </c>
      <c r="BS61" s="88">
        <v>0</v>
      </c>
      <c r="BT61" s="85">
        <v>0</v>
      </c>
      <c r="BU61" s="89">
        <v>0</v>
      </c>
      <c r="BV61" s="87">
        <v>0</v>
      </c>
      <c r="BW61" s="88">
        <v>0</v>
      </c>
      <c r="BX61" s="85">
        <v>0</v>
      </c>
      <c r="BY61" s="88">
        <v>0</v>
      </c>
      <c r="BZ61" s="85">
        <v>0</v>
      </c>
      <c r="CA61" s="89">
        <v>0</v>
      </c>
      <c r="CB61" s="178">
        <v>0</v>
      </c>
      <c r="CC61" s="179">
        <v>0</v>
      </c>
      <c r="CD61" s="180">
        <v>0</v>
      </c>
      <c r="CE61" s="82"/>
      <c r="CF61" s="84">
        <v>-370760.35429366084</v>
      </c>
      <c r="CG61" s="88">
        <v>-2.9801491382819778</v>
      </c>
      <c r="CH61" s="85">
        <v>-35191.925706338887</v>
      </c>
      <c r="CI61" s="88">
        <v>-2.157028851139374</v>
      </c>
      <c r="CJ61" s="85">
        <v>-405952.27999999974</v>
      </c>
      <c r="CK61" s="89">
        <v>-2.8847204121513572</v>
      </c>
      <c r="CL61" s="87">
        <v>-997683.4691261251</v>
      </c>
      <c r="CM61" s="88">
        <v>-2.160938008460493</v>
      </c>
      <c r="CN61" s="85">
        <v>-525440.36087387474</v>
      </c>
      <c r="CO61" s="88">
        <v>-3.475479451492375</v>
      </c>
      <c r="CP61" s="85">
        <v>-1523123.8299999998</v>
      </c>
      <c r="CQ61" s="89">
        <v>-2.4852112257801342</v>
      </c>
      <c r="CR61" s="178">
        <v>-1368443.8234197861</v>
      </c>
      <c r="CS61" s="179">
        <v>-560632.28658021358</v>
      </c>
      <c r="CT61" s="180">
        <v>-1929076.1099999996</v>
      </c>
      <c r="CU61" s="82"/>
      <c r="CV61" s="87">
        <v>343735.5657063392</v>
      </c>
      <c r="CW61" s="88">
        <v>0.53243137458463063</v>
      </c>
      <c r="CX61" s="88">
        <v>30815.64429366112</v>
      </c>
      <c r="CY61" s="88">
        <v>0.35804666527619639</v>
      </c>
      <c r="CZ61" s="85">
        <v>374551.21000000031</v>
      </c>
      <c r="DA61" s="89">
        <v>0.51191835847700207</v>
      </c>
      <c r="DB61" s="87">
        <v>2432387.8508738754</v>
      </c>
      <c r="DC61" s="88">
        <v>1.0498676008971981</v>
      </c>
      <c r="DD61" s="85">
        <v>25592.35912612523</v>
      </c>
      <c r="DE61" s="88">
        <v>2.7059068896596337E-2</v>
      </c>
      <c r="DF61" s="85">
        <v>2457980.2100000009</v>
      </c>
      <c r="DG61" s="89">
        <v>0.75336971993301172</v>
      </c>
      <c r="DH61" s="226"/>
      <c r="DI61" s="239" t="s">
        <v>124</v>
      </c>
      <c r="DJ61" s="87">
        <v>374551.21000000031</v>
      </c>
      <c r="DK61" s="85">
        <v>2457980.2100000009</v>
      </c>
      <c r="DL61" s="86">
        <v>2832531.4200000013</v>
      </c>
      <c r="DM61"/>
    </row>
    <row r="62" spans="1:119" s="101" customFormat="1" ht="15.6">
      <c r="A62" s="74">
        <v>50</v>
      </c>
      <c r="B62" s="74" t="s">
        <v>125</v>
      </c>
      <c r="C62" s="91"/>
      <c r="D62" s="92">
        <v>149200849.12999994</v>
      </c>
      <c r="E62" s="96">
        <v>1542.398655370969</v>
      </c>
      <c r="F62" s="93">
        <v>17250309.119999997</v>
      </c>
      <c r="G62" s="96">
        <v>1264.8708842938845</v>
      </c>
      <c r="H62" s="85">
        <v>166451158.24999994</v>
      </c>
      <c r="I62" s="97">
        <v>1508.1059177682539</v>
      </c>
      <c r="J62" s="95">
        <v>89762399.989999995</v>
      </c>
      <c r="K62" s="96">
        <v>387.23905414558175</v>
      </c>
      <c r="L62" s="93">
        <v>81724622.489999995</v>
      </c>
      <c r="M62" s="96">
        <v>449.42160582697255</v>
      </c>
      <c r="N62" s="93">
        <v>171487022.47999999</v>
      </c>
      <c r="O62" s="97">
        <v>414.57535442227027</v>
      </c>
      <c r="P62" s="184">
        <v>238963249.11999989</v>
      </c>
      <c r="Q62" s="185">
        <v>98974931.609999985</v>
      </c>
      <c r="R62" s="186">
        <v>337938180.7299999</v>
      </c>
      <c r="S62" s="80"/>
      <c r="T62" s="92">
        <v>311944480.97000009</v>
      </c>
      <c r="U62" s="96">
        <v>1696.1524251684225</v>
      </c>
      <c r="V62" s="93">
        <v>37363627.039999999</v>
      </c>
      <c r="W62" s="96">
        <v>1619.0851081163062</v>
      </c>
      <c r="X62" s="85">
        <v>349308108.01000011</v>
      </c>
      <c r="Y62" s="97">
        <v>1687.5603073095324</v>
      </c>
      <c r="Z62" s="95">
        <v>194950013.15000007</v>
      </c>
      <c r="AA62" s="96">
        <v>242.74717457000955</v>
      </c>
      <c r="AB62" s="93">
        <v>92432658.390000015</v>
      </c>
      <c r="AC62" s="96">
        <v>394.36251632996999</v>
      </c>
      <c r="AD62" s="93">
        <v>287382671.54000002</v>
      </c>
      <c r="AE62" s="97">
        <v>276.99961786398643</v>
      </c>
      <c r="AF62" s="184">
        <v>506894494.12000006</v>
      </c>
      <c r="AG62" s="185">
        <v>129796285.43000001</v>
      </c>
      <c r="AH62" s="186">
        <v>636690779.55000019</v>
      </c>
      <c r="AI62" s="82"/>
      <c r="AJ62" s="92">
        <v>101665849.32986706</v>
      </c>
      <c r="AK62" s="96">
        <v>1684.7435467705207</v>
      </c>
      <c r="AL62" s="93">
        <v>16623265.899738789</v>
      </c>
      <c r="AM62" s="96">
        <v>1914.681628626905</v>
      </c>
      <c r="AN62" s="85">
        <v>118289115.22960585</v>
      </c>
      <c r="AO62" s="97">
        <v>1713.6644389819326</v>
      </c>
      <c r="AP62" s="95">
        <v>32175823.59866403</v>
      </c>
      <c r="AQ62" s="96">
        <v>300.9842996264245</v>
      </c>
      <c r="AR62" s="93">
        <v>52897480.106183678</v>
      </c>
      <c r="AS62" s="96">
        <v>566.51794529664551</v>
      </c>
      <c r="AT62" s="93">
        <v>85073303.704847708</v>
      </c>
      <c r="AU62" s="97">
        <v>424.7824426655734</v>
      </c>
      <c r="AV62" s="184">
        <v>133841672.92853107</v>
      </c>
      <c r="AW62" s="185">
        <v>69520746.005922481</v>
      </c>
      <c r="AX62" s="186">
        <v>203362418.93445355</v>
      </c>
      <c r="AY62" s="82"/>
      <c r="AZ62" s="92">
        <v>192421139.15302148</v>
      </c>
      <c r="BA62" s="96">
        <v>1804.0271057454527</v>
      </c>
      <c r="BB62" s="93">
        <v>24599689.62697839</v>
      </c>
      <c r="BC62" s="96">
        <v>1668.1148455264386</v>
      </c>
      <c r="BD62" s="85">
        <v>217020828.77999988</v>
      </c>
      <c r="BE62" s="97">
        <v>1787.5184605754093</v>
      </c>
      <c r="BF62" s="95">
        <v>142177151.45465469</v>
      </c>
      <c r="BG62" s="96">
        <v>285.85504187917508</v>
      </c>
      <c r="BH62" s="93">
        <v>88310878.431345388</v>
      </c>
      <c r="BI62" s="96">
        <v>491.29288370279824</v>
      </c>
      <c r="BJ62" s="93">
        <v>230488029.8860001</v>
      </c>
      <c r="BK62" s="97">
        <v>340.39113768318219</v>
      </c>
      <c r="BL62" s="184">
        <v>334598290.60767621</v>
      </c>
      <c r="BM62" s="185">
        <v>112910568.05832376</v>
      </c>
      <c r="BN62" s="186">
        <v>447508858.66599995</v>
      </c>
      <c r="BO62" s="82"/>
      <c r="BP62" s="92">
        <v>105625628.87999997</v>
      </c>
      <c r="BQ62" s="96">
        <v>1436.4384545714165</v>
      </c>
      <c r="BR62" s="93">
        <v>10403547.01</v>
      </c>
      <c r="BS62" s="96">
        <v>1082.9131893411054</v>
      </c>
      <c r="BT62" s="85">
        <v>116029175.88999996</v>
      </c>
      <c r="BU62" s="97">
        <v>1395.5878745489531</v>
      </c>
      <c r="BV62" s="95">
        <v>41972587.229999974</v>
      </c>
      <c r="BW62" s="96">
        <v>194.33102868254727</v>
      </c>
      <c r="BX62" s="93">
        <v>51394139.139999986</v>
      </c>
      <c r="BY62" s="96">
        <v>488.27288579381883</v>
      </c>
      <c r="BZ62" s="93">
        <v>93366726.369999975</v>
      </c>
      <c r="CA62" s="97">
        <v>290.64296191033537</v>
      </c>
      <c r="CB62" s="184">
        <v>147598216.11000001</v>
      </c>
      <c r="CC62" s="185">
        <v>61797686.149999984</v>
      </c>
      <c r="CD62" s="186">
        <v>209395902.25999999</v>
      </c>
      <c r="CE62" s="82"/>
      <c r="CF62" s="92">
        <v>213577127.82744461</v>
      </c>
      <c r="CG62" s="96">
        <v>1716.7199407398489</v>
      </c>
      <c r="CH62" s="93">
        <v>23730793.207817215</v>
      </c>
      <c r="CI62" s="96">
        <v>1454.5383516896852</v>
      </c>
      <c r="CJ62" s="93">
        <v>237307921.03526184</v>
      </c>
      <c r="CK62" s="97">
        <v>1686.3238304157885</v>
      </c>
      <c r="CL62" s="95">
        <v>130842954.55115066</v>
      </c>
      <c r="CM62" s="96">
        <v>283.40001852141194</v>
      </c>
      <c r="CN62" s="93">
        <v>73050266.7557908</v>
      </c>
      <c r="CO62" s="96">
        <v>483.18461987492674</v>
      </c>
      <c r="CP62" s="93">
        <v>203893221.30694148</v>
      </c>
      <c r="CQ62" s="97">
        <v>332.68320833276192</v>
      </c>
      <c r="CR62" s="184">
        <v>344420082.37859541</v>
      </c>
      <c r="CS62" s="185">
        <v>96781059.963607997</v>
      </c>
      <c r="CT62" s="186">
        <v>441201142.34220332</v>
      </c>
      <c r="CU62" s="82"/>
      <c r="CV62" s="95">
        <v>1074435075.2903335</v>
      </c>
      <c r="CW62" s="96">
        <v>1664.252993033311</v>
      </c>
      <c r="CX62" s="96">
        <v>129971231.90453438</v>
      </c>
      <c r="CY62" s="96">
        <v>1510.1344538439614</v>
      </c>
      <c r="CZ62" s="93">
        <v>1204406307.1948678</v>
      </c>
      <c r="DA62" s="97">
        <v>1646.1239031067184</v>
      </c>
      <c r="DB62" s="95">
        <v>631880929.97446954</v>
      </c>
      <c r="DC62" s="96">
        <v>272.73253965918821</v>
      </c>
      <c r="DD62" s="93">
        <v>439810045.31331968</v>
      </c>
      <c r="DE62" s="96">
        <v>465.01575954362215</v>
      </c>
      <c r="DF62" s="93">
        <v>1071690975.2877893</v>
      </c>
      <c r="DG62" s="97">
        <v>328.47275442762725</v>
      </c>
      <c r="DH62" s="227"/>
      <c r="DI62" s="239" t="s">
        <v>125</v>
      </c>
      <c r="DJ62" s="95">
        <v>1204406307.1948676</v>
      </c>
      <c r="DK62" s="93">
        <v>1071690975.2877893</v>
      </c>
      <c r="DL62" s="94">
        <v>2276097282.482657</v>
      </c>
      <c r="DM62"/>
      <c r="DO62" s="98"/>
    </row>
    <row r="63" spans="1:119" s="101" customFormat="1" ht="15.6">
      <c r="A63" s="74"/>
      <c r="B63" s="100" t="s">
        <v>126</v>
      </c>
      <c r="C63" s="83"/>
      <c r="D63" s="84"/>
      <c r="E63" s="88"/>
      <c r="F63" s="88"/>
      <c r="G63" s="88"/>
      <c r="H63" s="88"/>
      <c r="I63" s="89"/>
      <c r="J63" s="87"/>
      <c r="K63" s="88"/>
      <c r="L63" s="88"/>
      <c r="M63" s="88"/>
      <c r="N63" s="88"/>
      <c r="O63" s="89"/>
      <c r="P63" s="187"/>
      <c r="Q63" s="188"/>
      <c r="R63" s="189"/>
      <c r="S63" s="80"/>
      <c r="T63" s="84"/>
      <c r="U63" s="88"/>
      <c r="V63" s="88"/>
      <c r="W63" s="88"/>
      <c r="X63" s="88"/>
      <c r="Y63" s="89"/>
      <c r="Z63" s="87"/>
      <c r="AA63" s="88"/>
      <c r="AB63" s="88"/>
      <c r="AC63" s="88"/>
      <c r="AD63" s="88"/>
      <c r="AE63" s="89"/>
      <c r="AF63" s="187"/>
      <c r="AG63" s="188"/>
      <c r="AH63" s="189"/>
      <c r="AI63" s="82"/>
      <c r="AJ63" s="84"/>
      <c r="AK63" s="88"/>
      <c r="AL63" s="88"/>
      <c r="AM63" s="88"/>
      <c r="AN63" s="88"/>
      <c r="AO63" s="89"/>
      <c r="AP63" s="87"/>
      <c r="AQ63" s="88"/>
      <c r="AR63" s="88"/>
      <c r="AS63" s="88"/>
      <c r="AT63" s="88"/>
      <c r="AU63" s="89"/>
      <c r="AV63" s="187"/>
      <c r="AW63" s="188"/>
      <c r="AX63" s="189"/>
      <c r="AY63" s="82"/>
      <c r="AZ63" s="84"/>
      <c r="BA63" s="88"/>
      <c r="BB63" s="88"/>
      <c r="BC63" s="88"/>
      <c r="BD63" s="88"/>
      <c r="BE63" s="89"/>
      <c r="BF63" s="87"/>
      <c r="BG63" s="88"/>
      <c r="BH63" s="88"/>
      <c r="BI63" s="88"/>
      <c r="BJ63" s="88"/>
      <c r="BK63" s="89"/>
      <c r="BL63" s="187"/>
      <c r="BM63" s="188"/>
      <c r="BN63" s="189"/>
      <c r="BO63" s="82"/>
      <c r="BP63" s="84"/>
      <c r="BQ63" s="88"/>
      <c r="BR63" s="88"/>
      <c r="BS63" s="88"/>
      <c r="BT63" s="88"/>
      <c r="BU63" s="89"/>
      <c r="BV63" s="87"/>
      <c r="BW63" s="88"/>
      <c r="BX63" s="88"/>
      <c r="BY63" s="88"/>
      <c r="BZ63" s="88"/>
      <c r="CA63" s="89"/>
      <c r="CB63" s="187"/>
      <c r="CC63" s="188"/>
      <c r="CD63" s="189"/>
      <c r="CE63" s="82"/>
      <c r="CF63" s="84"/>
      <c r="CG63" s="88"/>
      <c r="CH63" s="88"/>
      <c r="CI63" s="88"/>
      <c r="CJ63" s="88"/>
      <c r="CK63" s="89"/>
      <c r="CL63" s="87"/>
      <c r="CM63" s="88"/>
      <c r="CN63" s="88"/>
      <c r="CO63" s="88"/>
      <c r="CP63" s="88"/>
      <c r="CQ63" s="89"/>
      <c r="CR63" s="187"/>
      <c r="CS63" s="188"/>
      <c r="CT63" s="189"/>
      <c r="CU63" s="82"/>
      <c r="CV63" s="87"/>
      <c r="CW63" s="88"/>
      <c r="CX63" s="88"/>
      <c r="CY63" s="88"/>
      <c r="CZ63" s="85"/>
      <c r="DA63" s="89"/>
      <c r="DB63" s="99"/>
      <c r="DC63" s="88"/>
      <c r="DD63" s="88"/>
      <c r="DE63" s="88"/>
      <c r="DF63" s="88"/>
      <c r="DG63" s="89"/>
      <c r="DH63" s="226"/>
      <c r="DI63" s="241" t="s">
        <v>126</v>
      </c>
      <c r="DJ63" s="87"/>
      <c r="DK63" s="85"/>
      <c r="DL63" s="86"/>
      <c r="DM63"/>
    </row>
    <row r="64" spans="1:119" s="101" customFormat="1" ht="15.6">
      <c r="A64" s="74"/>
      <c r="B64" s="73" t="s">
        <v>127</v>
      </c>
      <c r="C64" s="83"/>
      <c r="D64" s="84"/>
      <c r="E64" s="88"/>
      <c r="F64" s="88"/>
      <c r="G64" s="88"/>
      <c r="H64" s="88"/>
      <c r="I64" s="89"/>
      <c r="J64" s="87"/>
      <c r="K64" s="88"/>
      <c r="L64" s="88"/>
      <c r="M64" s="88"/>
      <c r="N64" s="88"/>
      <c r="O64" s="89"/>
      <c r="P64" s="187"/>
      <c r="Q64" s="188"/>
      <c r="R64" s="189"/>
      <c r="S64" s="80"/>
      <c r="T64" s="84"/>
      <c r="U64" s="88"/>
      <c r="V64" s="88"/>
      <c r="W64" s="88"/>
      <c r="X64" s="88"/>
      <c r="Y64" s="89"/>
      <c r="Z64" s="87"/>
      <c r="AA64" s="88"/>
      <c r="AB64" s="88"/>
      <c r="AC64" s="88"/>
      <c r="AD64" s="88"/>
      <c r="AE64" s="89"/>
      <c r="AF64" s="187"/>
      <c r="AG64" s="188"/>
      <c r="AH64" s="189"/>
      <c r="AI64" s="82"/>
      <c r="AJ64" s="84"/>
      <c r="AK64" s="88"/>
      <c r="AL64" s="88"/>
      <c r="AM64" s="88"/>
      <c r="AN64" s="88"/>
      <c r="AO64" s="89"/>
      <c r="AP64" s="87"/>
      <c r="AQ64" s="88"/>
      <c r="AR64" s="88"/>
      <c r="AS64" s="88"/>
      <c r="AT64" s="88"/>
      <c r="AU64" s="89"/>
      <c r="AV64" s="187"/>
      <c r="AW64" s="188"/>
      <c r="AX64" s="189"/>
      <c r="AY64" s="82"/>
      <c r="AZ64" s="84"/>
      <c r="BA64" s="88"/>
      <c r="BB64" s="88"/>
      <c r="BC64" s="88"/>
      <c r="BD64" s="88"/>
      <c r="BE64" s="89"/>
      <c r="BF64" s="87"/>
      <c r="BG64" s="88"/>
      <c r="BH64" s="88"/>
      <c r="BI64" s="88"/>
      <c r="BJ64" s="88"/>
      <c r="BK64" s="89"/>
      <c r="BL64" s="187"/>
      <c r="BM64" s="188"/>
      <c r="BN64" s="189"/>
      <c r="BO64" s="82"/>
      <c r="BP64" s="84"/>
      <c r="BQ64" s="88"/>
      <c r="BR64" s="88"/>
      <c r="BS64" s="88"/>
      <c r="BT64" s="88"/>
      <c r="BU64" s="89"/>
      <c r="BV64" s="87"/>
      <c r="BW64" s="88"/>
      <c r="BX64" s="88"/>
      <c r="BY64" s="88"/>
      <c r="BZ64" s="88"/>
      <c r="CA64" s="89"/>
      <c r="CB64" s="187"/>
      <c r="CC64" s="188"/>
      <c r="CD64" s="189"/>
      <c r="CE64" s="82"/>
      <c r="CF64" s="84"/>
      <c r="CG64" s="88"/>
      <c r="CH64" s="88"/>
      <c r="CI64" s="88"/>
      <c r="CJ64" s="88"/>
      <c r="CK64" s="89"/>
      <c r="CL64" s="87"/>
      <c r="CM64" s="88"/>
      <c r="CN64" s="88"/>
      <c r="CO64" s="88"/>
      <c r="CP64" s="88"/>
      <c r="CQ64" s="89"/>
      <c r="CR64" s="187"/>
      <c r="CS64" s="188"/>
      <c r="CT64" s="189"/>
      <c r="CU64" s="82"/>
      <c r="CV64" s="87"/>
      <c r="CW64" s="88"/>
      <c r="CX64" s="88"/>
      <c r="CY64" s="88"/>
      <c r="CZ64" s="85"/>
      <c r="DA64" s="89"/>
      <c r="DB64" s="99"/>
      <c r="DC64" s="88"/>
      <c r="DD64" s="88"/>
      <c r="DE64" s="88"/>
      <c r="DF64" s="88"/>
      <c r="DG64" s="89"/>
      <c r="DH64" s="226"/>
      <c r="DI64" s="238" t="s">
        <v>127</v>
      </c>
      <c r="DJ64" s="87"/>
      <c r="DK64" s="85"/>
      <c r="DL64" s="86"/>
      <c r="DM64"/>
      <c r="DO64" s="108"/>
    </row>
    <row r="65" spans="1:119" s="101" customFormat="1" ht="15.6">
      <c r="A65" s="74">
        <v>51</v>
      </c>
      <c r="B65" s="74" t="s">
        <v>128</v>
      </c>
      <c r="C65" s="83"/>
      <c r="D65" s="84">
        <v>2899674.8742956598</v>
      </c>
      <c r="E65" s="88">
        <v>29.976066846842958</v>
      </c>
      <c r="F65" s="85">
        <v>316387.9023028526</v>
      </c>
      <c r="G65" s="88">
        <v>23.198995622734461</v>
      </c>
      <c r="H65" s="85">
        <v>3216062.7765985122</v>
      </c>
      <c r="I65" s="89">
        <v>29.138657587577462</v>
      </c>
      <c r="J65" s="87">
        <v>212977.87101073185</v>
      </c>
      <c r="K65" s="88">
        <v>0.91879617003693614</v>
      </c>
      <c r="L65" s="85">
        <v>209339.91152159049</v>
      </c>
      <c r="M65" s="88">
        <v>1.1512060421107679</v>
      </c>
      <c r="N65" s="85">
        <v>422317.78253232234</v>
      </c>
      <c r="O65" s="89">
        <v>1.0209667287947934</v>
      </c>
      <c r="P65" s="178">
        <v>3112652.7453063917</v>
      </c>
      <c r="Q65" s="179">
        <v>525727.81382444315</v>
      </c>
      <c r="R65" s="180">
        <v>3638380.5591308349</v>
      </c>
      <c r="S65" s="80"/>
      <c r="T65" s="84">
        <v>2358902.5590243521</v>
      </c>
      <c r="U65" s="88">
        <v>12.826187159278312</v>
      </c>
      <c r="V65" s="85">
        <v>361106.74522074702</v>
      </c>
      <c r="W65" s="88">
        <v>15.647906799876372</v>
      </c>
      <c r="X65" s="85">
        <v>2720009.304245099</v>
      </c>
      <c r="Y65" s="89">
        <v>13.140776386516736</v>
      </c>
      <c r="Z65" s="87">
        <v>2053159.9514264967</v>
      </c>
      <c r="AA65" s="88">
        <v>2.5565465172120709</v>
      </c>
      <c r="AB65" s="85">
        <v>684224.02907563082</v>
      </c>
      <c r="AC65" s="88">
        <v>2.9192313035204078</v>
      </c>
      <c r="AD65" s="85">
        <v>2737383.9805021277</v>
      </c>
      <c r="AE65" s="89">
        <v>2.6384830807049826</v>
      </c>
      <c r="AF65" s="178">
        <v>4412062.5104508493</v>
      </c>
      <c r="AG65" s="179">
        <v>1045330.7742963778</v>
      </c>
      <c r="AH65" s="180">
        <v>5457393.2847472271</v>
      </c>
      <c r="AI65" s="82"/>
      <c r="AJ65" s="84">
        <v>2657379.1059160945</v>
      </c>
      <c r="AK65" s="88">
        <v>44.03644222248893</v>
      </c>
      <c r="AL65" s="85">
        <v>413173.70614549954</v>
      </c>
      <c r="AM65" s="88">
        <v>47.589692023208883</v>
      </c>
      <c r="AN65" s="85">
        <v>3070552.8120615939</v>
      </c>
      <c r="AO65" s="89">
        <v>44.483358860469004</v>
      </c>
      <c r="AP65" s="87">
        <v>251273.82175129108</v>
      </c>
      <c r="AQ65" s="88">
        <v>2.350506274450348</v>
      </c>
      <c r="AR65" s="85">
        <v>396362.30169044586</v>
      </c>
      <c r="AS65" s="88">
        <v>4.2449348493723651</v>
      </c>
      <c r="AT65" s="85">
        <v>647636.12344173691</v>
      </c>
      <c r="AU65" s="89">
        <v>3.2337342326388061</v>
      </c>
      <c r="AV65" s="178">
        <v>2908652.9276673854</v>
      </c>
      <c r="AW65" s="179">
        <v>809536.00783594535</v>
      </c>
      <c r="AX65" s="180">
        <v>3718188.935503331</v>
      </c>
      <c r="AY65" s="82"/>
      <c r="AZ65" s="84">
        <v>978267.49645732692</v>
      </c>
      <c r="BA65" s="88">
        <v>9.1716590393704127</v>
      </c>
      <c r="BB65" s="85">
        <v>128366.50354267308</v>
      </c>
      <c r="BC65" s="88">
        <v>8.7045842234131054</v>
      </c>
      <c r="BD65" s="85">
        <v>1106634</v>
      </c>
      <c r="BE65" s="89">
        <v>9.1149255821232362</v>
      </c>
      <c r="BF65" s="87">
        <v>857548.41842741426</v>
      </c>
      <c r="BG65" s="88">
        <v>1.724148617094575</v>
      </c>
      <c r="BH65" s="85">
        <v>575156.58157258574</v>
      </c>
      <c r="BI65" s="88">
        <v>3.1997228491064673</v>
      </c>
      <c r="BJ65" s="85">
        <v>1432705</v>
      </c>
      <c r="BK65" s="89">
        <v>2.1158586203179022</v>
      </c>
      <c r="BL65" s="178">
        <v>1835815.9148847412</v>
      </c>
      <c r="BM65" s="179">
        <v>703523.08511525881</v>
      </c>
      <c r="BN65" s="180">
        <v>2539339</v>
      </c>
      <c r="BO65" s="82"/>
      <c r="BP65" s="84">
        <v>549287.63000000012</v>
      </c>
      <c r="BQ65" s="88">
        <v>7.4699472345749545</v>
      </c>
      <c r="BR65" s="85">
        <v>57311.73000000001</v>
      </c>
      <c r="BS65" s="88">
        <v>5.9656219423337165</v>
      </c>
      <c r="BT65" s="85">
        <v>606599.3600000001</v>
      </c>
      <c r="BU65" s="89">
        <v>7.2961193168150125</v>
      </c>
      <c r="BV65" s="87">
        <v>310751.87</v>
      </c>
      <c r="BW65" s="88">
        <v>1.4387659791189202</v>
      </c>
      <c r="BX65" s="85">
        <v>327818.61</v>
      </c>
      <c r="BY65" s="88">
        <v>3.1144589908509648</v>
      </c>
      <c r="BZ65" s="85">
        <v>638570.48</v>
      </c>
      <c r="CA65" s="89">
        <v>1.9878175331992702</v>
      </c>
      <c r="CB65" s="178">
        <v>860039.50000000012</v>
      </c>
      <c r="CC65" s="179">
        <v>385130.33999999997</v>
      </c>
      <c r="CD65" s="180">
        <v>1245169.8400000001</v>
      </c>
      <c r="CE65" s="82"/>
      <c r="CF65" s="84">
        <v>0</v>
      </c>
      <c r="CG65" s="88">
        <v>0</v>
      </c>
      <c r="CH65" s="85">
        <v>0</v>
      </c>
      <c r="CI65" s="88">
        <v>0</v>
      </c>
      <c r="CJ65" s="85">
        <v>0</v>
      </c>
      <c r="CK65" s="89">
        <v>0</v>
      </c>
      <c r="CL65" s="87">
        <v>0</v>
      </c>
      <c r="CM65" s="88">
        <v>0</v>
      </c>
      <c r="CN65" s="85">
        <v>0</v>
      </c>
      <c r="CO65" s="88">
        <v>0</v>
      </c>
      <c r="CP65" s="85">
        <v>0</v>
      </c>
      <c r="CQ65" s="89">
        <v>0</v>
      </c>
      <c r="CR65" s="178">
        <v>0</v>
      </c>
      <c r="CS65" s="179">
        <v>0</v>
      </c>
      <c r="CT65" s="180">
        <v>0</v>
      </c>
      <c r="CU65" s="82"/>
      <c r="CV65" s="87">
        <v>9443511.665693434</v>
      </c>
      <c r="CW65" s="88">
        <v>14.627587013694995</v>
      </c>
      <c r="CX65" s="88">
        <v>1276346.5872117723</v>
      </c>
      <c r="CY65" s="88">
        <v>14.829858332114567</v>
      </c>
      <c r="CZ65" s="85">
        <v>10719858.252905207</v>
      </c>
      <c r="DA65" s="89">
        <v>14.651380354460402</v>
      </c>
      <c r="DB65" s="87">
        <v>3685711.9326159339</v>
      </c>
      <c r="DC65" s="88">
        <v>1.5908275248552493</v>
      </c>
      <c r="DD65" s="85">
        <v>2192901.4338602526</v>
      </c>
      <c r="DE65" s="88">
        <v>2.3185776148981945</v>
      </c>
      <c r="DF65" s="85">
        <v>5878613.3664761866</v>
      </c>
      <c r="DG65" s="89">
        <v>1.8017920923360984</v>
      </c>
      <c r="DH65" s="226"/>
      <c r="DI65" s="239" t="s">
        <v>128</v>
      </c>
      <c r="DJ65" s="87">
        <v>10719858.252905207</v>
      </c>
      <c r="DK65" s="85">
        <v>5878613.3664761866</v>
      </c>
      <c r="DL65" s="86">
        <v>16598471.619381394</v>
      </c>
      <c r="DM65"/>
    </row>
    <row r="66" spans="1:119" s="101" customFormat="1" ht="15.6">
      <c r="A66" s="74">
        <v>52</v>
      </c>
      <c r="B66" s="74" t="s">
        <v>129</v>
      </c>
      <c r="C66" s="83"/>
      <c r="D66" s="84">
        <v>2927207.043232155</v>
      </c>
      <c r="E66" s="88">
        <v>30.260687079198981</v>
      </c>
      <c r="F66" s="85">
        <v>319391.97881256178</v>
      </c>
      <c r="G66" s="88">
        <v>23.41926813407844</v>
      </c>
      <c r="H66" s="85">
        <v>3246599.0220447169</v>
      </c>
      <c r="I66" s="89">
        <v>29.415326689481084</v>
      </c>
      <c r="J66" s="87">
        <v>76.322769751188218</v>
      </c>
      <c r="K66" s="88">
        <v>3.2925988132574154E-4</v>
      </c>
      <c r="L66" s="85">
        <v>75.019070248811772</v>
      </c>
      <c r="M66" s="88">
        <v>4.1254630479318409E-4</v>
      </c>
      <c r="N66" s="85">
        <v>151.34183999999999</v>
      </c>
      <c r="O66" s="89">
        <v>3.6587373230668807E-4</v>
      </c>
      <c r="P66" s="178">
        <v>2927283.3660019063</v>
      </c>
      <c r="Q66" s="179">
        <v>319466.9978828106</v>
      </c>
      <c r="R66" s="180">
        <v>3246750.3638847168</v>
      </c>
      <c r="S66" s="80"/>
      <c r="T66" s="84">
        <v>2114418.0181996552</v>
      </c>
      <c r="U66" s="88">
        <v>11.496838277879515</v>
      </c>
      <c r="V66" s="85">
        <v>303055.11103565845</v>
      </c>
      <c r="W66" s="88">
        <v>13.132344370397298</v>
      </c>
      <c r="X66" s="85">
        <v>2417473.1292353137</v>
      </c>
      <c r="Y66" s="89">
        <v>11.679178362410328</v>
      </c>
      <c r="Z66" s="87">
        <v>1161974.0243643438</v>
      </c>
      <c r="AA66" s="88">
        <v>1.446862745893525</v>
      </c>
      <c r="AB66" s="85">
        <v>439228.63949942274</v>
      </c>
      <c r="AC66" s="88">
        <v>1.8739622394753195</v>
      </c>
      <c r="AD66" s="85">
        <v>1601202.6638637665</v>
      </c>
      <c r="AE66" s="89">
        <v>1.5433516698703467</v>
      </c>
      <c r="AF66" s="178">
        <v>3276392.0425639991</v>
      </c>
      <c r="AG66" s="179">
        <v>742283.75053508114</v>
      </c>
      <c r="AH66" s="180">
        <v>4018675.7930990802</v>
      </c>
      <c r="AI66" s="82"/>
      <c r="AJ66" s="84">
        <v>645436.90761125577</v>
      </c>
      <c r="AK66" s="88">
        <v>10.695781052469231</v>
      </c>
      <c r="AL66" s="85">
        <v>100353.59975817209</v>
      </c>
      <c r="AM66" s="88">
        <v>11.558811305940116</v>
      </c>
      <c r="AN66" s="85">
        <v>745790.50736942783</v>
      </c>
      <c r="AO66" s="89">
        <v>10.804330296397465</v>
      </c>
      <c r="AP66" s="87">
        <v>130057.51174764035</v>
      </c>
      <c r="AQ66" s="88">
        <v>1.2166050377695492</v>
      </c>
      <c r="AR66" s="85">
        <v>205154.25900375177</v>
      </c>
      <c r="AS66" s="88">
        <v>2.1971475587562974</v>
      </c>
      <c r="AT66" s="85">
        <v>335211.77075139212</v>
      </c>
      <c r="AU66" s="89">
        <v>1.6737574372806996</v>
      </c>
      <c r="AV66" s="178">
        <v>775494.41935889609</v>
      </c>
      <c r="AW66" s="179">
        <v>305507.85876192385</v>
      </c>
      <c r="AX66" s="180">
        <v>1081002.2781208199</v>
      </c>
      <c r="AY66" s="82"/>
      <c r="AZ66" s="84">
        <v>549215.86128399044</v>
      </c>
      <c r="BA66" s="88">
        <v>5.1491239737112604</v>
      </c>
      <c r="BB66" s="85">
        <v>72067.118716009514</v>
      </c>
      <c r="BC66" s="88">
        <v>4.8869002994513808</v>
      </c>
      <c r="BD66" s="85">
        <v>621282.98</v>
      </c>
      <c r="BE66" s="89">
        <v>5.1172728545659707</v>
      </c>
      <c r="BF66" s="87">
        <v>435854.18134151347</v>
      </c>
      <c r="BG66" s="88">
        <v>0.87630898485350783</v>
      </c>
      <c r="BH66" s="85">
        <v>292326.81865848659</v>
      </c>
      <c r="BI66" s="88">
        <v>1.6262785318577073</v>
      </c>
      <c r="BJ66" s="85">
        <v>728181</v>
      </c>
      <c r="BK66" s="89">
        <v>1.0753979681802674</v>
      </c>
      <c r="BL66" s="178">
        <v>985070.04262550385</v>
      </c>
      <c r="BM66" s="179">
        <v>364393.93737449613</v>
      </c>
      <c r="BN66" s="180">
        <v>1349463.98</v>
      </c>
      <c r="BO66" s="82"/>
      <c r="BP66" s="84">
        <v>214173.45999999996</v>
      </c>
      <c r="BQ66" s="88">
        <v>2.9126169202942891</v>
      </c>
      <c r="BR66" s="85">
        <v>21942.509999999995</v>
      </c>
      <c r="BS66" s="88">
        <v>2.2840126990735916</v>
      </c>
      <c r="BT66" s="85">
        <v>236115.96999999997</v>
      </c>
      <c r="BU66" s="89">
        <v>2.8399803945152753</v>
      </c>
      <c r="BV66" s="87">
        <v>114959.55999999991</v>
      </c>
      <c r="BW66" s="88">
        <v>0.53225714748709363</v>
      </c>
      <c r="BX66" s="85">
        <v>128071.28999999998</v>
      </c>
      <c r="BY66" s="88">
        <v>1.2167484347834345</v>
      </c>
      <c r="BZ66" s="85">
        <v>243030.84999999989</v>
      </c>
      <c r="CA66" s="89">
        <v>0.7565351043761398</v>
      </c>
      <c r="CB66" s="178">
        <v>329133.0199999999</v>
      </c>
      <c r="CC66" s="179">
        <v>150013.79999999999</v>
      </c>
      <c r="CD66" s="180">
        <v>479146.81999999989</v>
      </c>
      <c r="CE66" s="82"/>
      <c r="CF66" s="84">
        <v>0</v>
      </c>
      <c r="CG66" s="88">
        <v>0</v>
      </c>
      <c r="CH66" s="85">
        <v>0</v>
      </c>
      <c r="CI66" s="88">
        <v>0</v>
      </c>
      <c r="CJ66" s="85">
        <v>0</v>
      </c>
      <c r="CK66" s="89">
        <v>0</v>
      </c>
      <c r="CL66" s="87">
        <v>0</v>
      </c>
      <c r="CM66" s="88">
        <v>0</v>
      </c>
      <c r="CN66" s="85">
        <v>0</v>
      </c>
      <c r="CO66" s="88">
        <v>0</v>
      </c>
      <c r="CP66" s="85">
        <v>0</v>
      </c>
      <c r="CQ66" s="89">
        <v>0</v>
      </c>
      <c r="CR66" s="178">
        <v>0</v>
      </c>
      <c r="CS66" s="179">
        <v>0</v>
      </c>
      <c r="CT66" s="180">
        <v>0</v>
      </c>
      <c r="CU66" s="82"/>
      <c r="CV66" s="87">
        <v>6450451.2903270563</v>
      </c>
      <c r="CW66" s="88">
        <v>9.9914672493743097</v>
      </c>
      <c r="CX66" s="88">
        <v>816810.31832240184</v>
      </c>
      <c r="CY66" s="88">
        <v>9.4905109836916068</v>
      </c>
      <c r="CZ66" s="85">
        <v>7267261.6086494578</v>
      </c>
      <c r="DA66" s="89">
        <v>9.9325393537582354</v>
      </c>
      <c r="DB66" s="87">
        <v>1842921.6002232486</v>
      </c>
      <c r="DC66" s="88">
        <v>0.79544209134776356</v>
      </c>
      <c r="DD66" s="85">
        <v>1064856.0262319099</v>
      </c>
      <c r="DE66" s="88">
        <v>1.1258834106212225</v>
      </c>
      <c r="DF66" s="85">
        <v>2907777.6264551585</v>
      </c>
      <c r="DG66" s="89">
        <v>0.8912324058418678</v>
      </c>
      <c r="DH66" s="226"/>
      <c r="DI66" s="239" t="s">
        <v>129</v>
      </c>
      <c r="DJ66" s="87">
        <v>7267261.6086494578</v>
      </c>
      <c r="DK66" s="85">
        <v>2907777.6264551585</v>
      </c>
      <c r="DL66" s="86">
        <v>10175039.235104617</v>
      </c>
      <c r="DM66"/>
    </row>
    <row r="67" spans="1:119" s="101" customFormat="1" ht="15.6">
      <c r="A67" s="74">
        <v>53</v>
      </c>
      <c r="B67" s="74" t="s">
        <v>130</v>
      </c>
      <c r="C67" s="83"/>
      <c r="D67" s="84">
        <v>151429.1764985311</v>
      </c>
      <c r="E67" s="88">
        <v>1.5654345104414327</v>
      </c>
      <c r="F67" s="85">
        <v>16522.666014911847</v>
      </c>
      <c r="G67" s="88">
        <v>1.2115167924117793</v>
      </c>
      <c r="H67" s="85">
        <v>167951.84251344294</v>
      </c>
      <c r="I67" s="89">
        <v>1.521702643932219</v>
      </c>
      <c r="J67" s="87">
        <v>9377.6739287437267</v>
      </c>
      <c r="K67" s="88">
        <v>4.0455709547170746E-2</v>
      </c>
      <c r="L67" s="85">
        <v>9217.4901608562741</v>
      </c>
      <c r="M67" s="88">
        <v>5.0688998046986837E-2</v>
      </c>
      <c r="N67" s="85">
        <v>18595.164089600003</v>
      </c>
      <c r="O67" s="89">
        <v>4.4954403146659584E-2</v>
      </c>
      <c r="P67" s="178">
        <v>160806.85042727483</v>
      </c>
      <c r="Q67" s="179">
        <v>25740.156175768119</v>
      </c>
      <c r="R67" s="180">
        <v>186547.00660304294</v>
      </c>
      <c r="S67" s="80"/>
      <c r="T67" s="84">
        <v>2290662.3122069715</v>
      </c>
      <c r="U67" s="88">
        <v>12.455140812269777</v>
      </c>
      <c r="V67" s="85">
        <v>353122.72688018793</v>
      </c>
      <c r="W67" s="88">
        <v>15.301933825028726</v>
      </c>
      <c r="X67" s="85">
        <v>2643785.0390871596</v>
      </c>
      <c r="Y67" s="89">
        <v>12.772525431601331</v>
      </c>
      <c r="Z67" s="87">
        <v>1604727.8320968028</v>
      </c>
      <c r="AA67" s="88">
        <v>1.9981693814794976</v>
      </c>
      <c r="AB67" s="85">
        <v>603176.64547133225</v>
      </c>
      <c r="AC67" s="88">
        <v>2.5734438870718357</v>
      </c>
      <c r="AD67" s="85">
        <v>2207904.4775681351</v>
      </c>
      <c r="AE67" s="89">
        <v>2.1281335206790035</v>
      </c>
      <c r="AF67" s="178">
        <v>3895390.1443037745</v>
      </c>
      <c r="AG67" s="179">
        <v>956299.37235152023</v>
      </c>
      <c r="AH67" s="180">
        <v>4851689.5166552942</v>
      </c>
      <c r="AI67" s="82"/>
      <c r="AJ67" s="84">
        <v>83901.582566640791</v>
      </c>
      <c r="AK67" s="88">
        <v>1.3903651100611616</v>
      </c>
      <c r="AL67" s="85">
        <v>13045.157065980997</v>
      </c>
      <c r="AM67" s="88">
        <v>1.5025520693366732</v>
      </c>
      <c r="AN67" s="85">
        <v>96946.739632621786</v>
      </c>
      <c r="AO67" s="89">
        <v>1.40447563464473</v>
      </c>
      <c r="AP67" s="87">
        <v>43627.470079567815</v>
      </c>
      <c r="AQ67" s="88">
        <v>0.40810714560595512</v>
      </c>
      <c r="AR67" s="85">
        <v>68818.487883645634</v>
      </c>
      <c r="AS67" s="88">
        <v>0.73702770483593361</v>
      </c>
      <c r="AT67" s="85">
        <v>112445.95796321344</v>
      </c>
      <c r="AU67" s="89">
        <v>0.56145778536119562</v>
      </c>
      <c r="AV67" s="178">
        <v>127529.05264620861</v>
      </c>
      <c r="AW67" s="179">
        <v>81863.644949626629</v>
      </c>
      <c r="AX67" s="180">
        <v>209392.69759583526</v>
      </c>
      <c r="AY67" s="82"/>
      <c r="AZ67" s="84">
        <v>648694.28166311921</v>
      </c>
      <c r="BA67" s="88">
        <v>6.0817749682466031</v>
      </c>
      <c r="BB67" s="85">
        <v>85120.498336880904</v>
      </c>
      <c r="BC67" s="88">
        <v>5.7720552205113513</v>
      </c>
      <c r="BD67" s="85">
        <v>733814.78000000014</v>
      </c>
      <c r="BE67" s="89">
        <v>6.0441547167013994</v>
      </c>
      <c r="BF67" s="87">
        <v>591371.99257301842</v>
      </c>
      <c r="BG67" s="88">
        <v>1.1889861624991573</v>
      </c>
      <c r="BH67" s="85">
        <v>396632.40742698155</v>
      </c>
      <c r="BI67" s="88">
        <v>2.2065535149927764</v>
      </c>
      <c r="BJ67" s="85">
        <v>988004.39999999991</v>
      </c>
      <c r="BK67" s="89">
        <v>1.4591123969358775</v>
      </c>
      <c r="BL67" s="178">
        <v>1240066.2742361375</v>
      </c>
      <c r="BM67" s="179">
        <v>481752.90576386242</v>
      </c>
      <c r="BN67" s="180">
        <v>1721819.18</v>
      </c>
      <c r="BO67" s="82"/>
      <c r="BP67" s="84">
        <v>246410.35000000003</v>
      </c>
      <c r="BQ67" s="88">
        <v>3.351017230359159</v>
      </c>
      <c r="BR67" s="85">
        <v>30978.69</v>
      </c>
      <c r="BS67" s="88">
        <v>3.224595607369626</v>
      </c>
      <c r="BT67" s="85">
        <v>277389.04000000004</v>
      </c>
      <c r="BU67" s="89">
        <v>3.3364089487611261</v>
      </c>
      <c r="BV67" s="87">
        <v>166846.34999999998</v>
      </c>
      <c r="BW67" s="88">
        <v>0.77249045072574474</v>
      </c>
      <c r="BX67" s="85">
        <v>176451.84000000003</v>
      </c>
      <c r="BY67" s="88">
        <v>1.6763905488471078</v>
      </c>
      <c r="BZ67" s="85">
        <v>343298.19</v>
      </c>
      <c r="CA67" s="89">
        <v>1.0686591105770726</v>
      </c>
      <c r="CB67" s="178">
        <v>413256.7</v>
      </c>
      <c r="CC67" s="179">
        <v>207430.53000000003</v>
      </c>
      <c r="CD67" s="180">
        <v>620687.23</v>
      </c>
      <c r="CE67" s="82"/>
      <c r="CF67" s="84">
        <v>0</v>
      </c>
      <c r="CG67" s="88">
        <v>0</v>
      </c>
      <c r="CH67" s="85">
        <v>0</v>
      </c>
      <c r="CI67" s="88">
        <v>0</v>
      </c>
      <c r="CJ67" s="85">
        <v>0</v>
      </c>
      <c r="CK67" s="89">
        <v>0</v>
      </c>
      <c r="CL67" s="87">
        <v>0</v>
      </c>
      <c r="CM67" s="88">
        <v>0</v>
      </c>
      <c r="CN67" s="85">
        <v>0</v>
      </c>
      <c r="CO67" s="88">
        <v>0</v>
      </c>
      <c r="CP67" s="85">
        <v>0</v>
      </c>
      <c r="CQ67" s="89">
        <v>0</v>
      </c>
      <c r="CR67" s="178">
        <v>0</v>
      </c>
      <c r="CS67" s="179">
        <v>0</v>
      </c>
      <c r="CT67" s="180">
        <v>0</v>
      </c>
      <c r="CU67" s="82"/>
      <c r="CV67" s="87">
        <v>3421097.7029352626</v>
      </c>
      <c r="CW67" s="88">
        <v>5.2991308851592365</v>
      </c>
      <c r="CX67" s="88">
        <v>498789.73829796171</v>
      </c>
      <c r="CY67" s="88">
        <v>5.7954330199842179</v>
      </c>
      <c r="CZ67" s="85">
        <v>3919887.4412332242</v>
      </c>
      <c r="DA67" s="89">
        <v>5.3575113115526349</v>
      </c>
      <c r="DB67" s="87">
        <v>2415951.3186781327</v>
      </c>
      <c r="DC67" s="88">
        <v>1.0427732624604993</v>
      </c>
      <c r="DD67" s="85">
        <v>1254296.8709428157</v>
      </c>
      <c r="DE67" s="88">
        <v>1.3261811965189276</v>
      </c>
      <c r="DF67" s="85">
        <v>3670248.1896209484</v>
      </c>
      <c r="DG67" s="89">
        <v>1.1249292567328588</v>
      </c>
      <c r="DH67" s="226"/>
      <c r="DI67" s="239" t="s">
        <v>130</v>
      </c>
      <c r="DJ67" s="87">
        <v>3919887.4412332242</v>
      </c>
      <c r="DK67" s="85">
        <v>3670248.1896209484</v>
      </c>
      <c r="DL67" s="86">
        <v>7590135.6308541726</v>
      </c>
      <c r="DM67"/>
    </row>
    <row r="68" spans="1:119" s="101" customFormat="1" ht="15.6">
      <c r="A68" s="74">
        <v>54</v>
      </c>
      <c r="B68" s="74" t="s">
        <v>131</v>
      </c>
      <c r="C68" s="83"/>
      <c r="D68" s="84">
        <v>528394.33501488296</v>
      </c>
      <c r="E68" s="88">
        <v>5.462399956735374</v>
      </c>
      <c r="F68" s="85">
        <v>57653.903451736987</v>
      </c>
      <c r="G68" s="88">
        <v>4.2274456263188878</v>
      </c>
      <c r="H68" s="85">
        <v>586048.23846661998</v>
      </c>
      <c r="I68" s="89">
        <v>5.3098027422658127</v>
      </c>
      <c r="J68" s="87">
        <v>98272.775249308805</v>
      </c>
      <c r="K68" s="88">
        <v>0.42395319799875242</v>
      </c>
      <c r="L68" s="85">
        <v>96594.138996885828</v>
      </c>
      <c r="M68" s="88">
        <v>0.53119233517127773</v>
      </c>
      <c r="N68" s="85">
        <v>194866.91424619465</v>
      </c>
      <c r="O68" s="89">
        <v>0.47109698955915008</v>
      </c>
      <c r="P68" s="178">
        <v>626667.11026419175</v>
      </c>
      <c r="Q68" s="179">
        <v>154248.04244862281</v>
      </c>
      <c r="R68" s="180">
        <v>780915.15271281451</v>
      </c>
      <c r="S68" s="80"/>
      <c r="T68" s="84">
        <v>1820519.2534347181</v>
      </c>
      <c r="U68" s="88">
        <v>9.8988067914433344</v>
      </c>
      <c r="V68" s="85">
        <v>212135.02411966005</v>
      </c>
      <c r="W68" s="88">
        <v>9.1924870702283688</v>
      </c>
      <c r="X68" s="85">
        <v>2032654.2775543781</v>
      </c>
      <c r="Y68" s="89">
        <v>9.8200602809525979</v>
      </c>
      <c r="Z68" s="87">
        <v>639602.11575218884</v>
      </c>
      <c r="AA68" s="88">
        <v>0.79641752231317553</v>
      </c>
      <c r="AB68" s="85">
        <v>173322.2972444476</v>
      </c>
      <c r="AC68" s="88">
        <v>0.73947691722784137</v>
      </c>
      <c r="AD68" s="85">
        <v>812924.41299663647</v>
      </c>
      <c r="AE68" s="89">
        <v>0.78355368660782876</v>
      </c>
      <c r="AF68" s="178">
        <v>2460121.3691869071</v>
      </c>
      <c r="AG68" s="179">
        <v>385457.32136410766</v>
      </c>
      <c r="AH68" s="180">
        <v>2845578.6905510146</v>
      </c>
      <c r="AI68" s="82"/>
      <c r="AJ68" s="84">
        <v>116365.0308384181</v>
      </c>
      <c r="AK68" s="88">
        <v>1.9283292872386792</v>
      </c>
      <c r="AL68" s="85">
        <v>18092.627788864167</v>
      </c>
      <c r="AM68" s="88">
        <v>2.0839239563308185</v>
      </c>
      <c r="AN68" s="85">
        <v>134457.65862728228</v>
      </c>
      <c r="AO68" s="89">
        <v>1.9478994976933994</v>
      </c>
      <c r="AP68" s="87">
        <v>48888.777419306985</v>
      </c>
      <c r="AQ68" s="88">
        <v>0.45732331873404602</v>
      </c>
      <c r="AR68" s="85">
        <v>77117.736378954272</v>
      </c>
      <c r="AS68" s="88">
        <v>0.82591044926214507</v>
      </c>
      <c r="AT68" s="85">
        <v>126006.51379826127</v>
      </c>
      <c r="AU68" s="89">
        <v>0.62916746372867938</v>
      </c>
      <c r="AV68" s="178">
        <v>165253.80825772509</v>
      </c>
      <c r="AW68" s="179">
        <v>95210.364167818436</v>
      </c>
      <c r="AX68" s="180">
        <v>260464.17242554354</v>
      </c>
      <c r="AY68" s="82"/>
      <c r="AZ68" s="84">
        <v>557064.92167888582</v>
      </c>
      <c r="BA68" s="88">
        <v>5.2227121343954339</v>
      </c>
      <c r="BB68" s="85">
        <v>73097.058321114178</v>
      </c>
      <c r="BC68" s="88">
        <v>4.9567409182283972</v>
      </c>
      <c r="BD68" s="85">
        <v>630161.98</v>
      </c>
      <c r="BE68" s="89">
        <v>5.1904058183495456</v>
      </c>
      <c r="BF68" s="87">
        <v>459713.24149099342</v>
      </c>
      <c r="BG68" s="88">
        <v>0.92427894745613148</v>
      </c>
      <c r="BH68" s="85">
        <v>308329.05850900669</v>
      </c>
      <c r="BI68" s="88">
        <v>1.7153025196326421</v>
      </c>
      <c r="BJ68" s="85">
        <v>768042.3</v>
      </c>
      <c r="BK68" s="89">
        <v>1.1342662454753687</v>
      </c>
      <c r="BL68" s="178">
        <v>1016778.1631698792</v>
      </c>
      <c r="BM68" s="179">
        <v>381426.11683012085</v>
      </c>
      <c r="BN68" s="180">
        <v>1398204.28</v>
      </c>
      <c r="BO68" s="82"/>
      <c r="BP68" s="84">
        <v>83165.75999999998</v>
      </c>
      <c r="BQ68" s="88">
        <v>1.1309991432418096</v>
      </c>
      <c r="BR68" s="85">
        <v>8479.6500000000015</v>
      </c>
      <c r="BS68" s="88">
        <v>0.88265327365462698</v>
      </c>
      <c r="BT68" s="85">
        <v>91645.409999999974</v>
      </c>
      <c r="BU68" s="89">
        <v>1.1023022612460907</v>
      </c>
      <c r="BV68" s="87">
        <v>43517.59</v>
      </c>
      <c r="BW68" s="88">
        <v>0.20148431604046577</v>
      </c>
      <c r="BX68" s="85">
        <v>49833.119999999966</v>
      </c>
      <c r="BY68" s="88">
        <v>0.47344233637667771</v>
      </c>
      <c r="BZ68" s="85">
        <v>93350.709999999963</v>
      </c>
      <c r="CA68" s="89">
        <v>0.29059310426407492</v>
      </c>
      <c r="CB68" s="178">
        <v>126683.34999999998</v>
      </c>
      <c r="CC68" s="179">
        <v>58312.769999999968</v>
      </c>
      <c r="CD68" s="180">
        <v>184996.11999999994</v>
      </c>
      <c r="CE68" s="82"/>
      <c r="CF68" s="84">
        <v>0</v>
      </c>
      <c r="CG68" s="88">
        <v>0</v>
      </c>
      <c r="CH68" s="85">
        <v>0</v>
      </c>
      <c r="CI68" s="88">
        <v>0</v>
      </c>
      <c r="CJ68" s="85">
        <v>0</v>
      </c>
      <c r="CK68" s="89">
        <v>0</v>
      </c>
      <c r="CL68" s="87">
        <v>0</v>
      </c>
      <c r="CM68" s="88">
        <v>0</v>
      </c>
      <c r="CN68" s="85">
        <v>0</v>
      </c>
      <c r="CO68" s="88">
        <v>0</v>
      </c>
      <c r="CP68" s="85">
        <v>0</v>
      </c>
      <c r="CQ68" s="89">
        <v>0</v>
      </c>
      <c r="CR68" s="178">
        <v>0</v>
      </c>
      <c r="CS68" s="179">
        <v>0</v>
      </c>
      <c r="CT68" s="180">
        <v>0</v>
      </c>
      <c r="CU68" s="82"/>
      <c r="CV68" s="87">
        <v>3105509.300966905</v>
      </c>
      <c r="CW68" s="88">
        <v>4.8102982375462444</v>
      </c>
      <c r="CX68" s="88">
        <v>369458.26368137542</v>
      </c>
      <c r="CY68" s="88">
        <v>4.2927318997208586</v>
      </c>
      <c r="CZ68" s="85">
        <v>3474967.5646482804</v>
      </c>
      <c r="DA68" s="89">
        <v>4.7494164855469885</v>
      </c>
      <c r="DB68" s="87">
        <v>1289994.4999117982</v>
      </c>
      <c r="DC68" s="88">
        <v>0.55678761522609044</v>
      </c>
      <c r="DD68" s="85">
        <v>705196.35112929437</v>
      </c>
      <c r="DE68" s="88">
        <v>0.74561147555000695</v>
      </c>
      <c r="DF68" s="85">
        <v>1995190.8510410925</v>
      </c>
      <c r="DG68" s="89">
        <v>0.61152501006577864</v>
      </c>
      <c r="DH68" s="226"/>
      <c r="DI68" s="239" t="s">
        <v>131</v>
      </c>
      <c r="DJ68" s="87">
        <v>3474967.5646482804</v>
      </c>
      <c r="DK68" s="85">
        <v>1995190.8510410925</v>
      </c>
      <c r="DL68" s="86">
        <v>5470158.4156893734</v>
      </c>
      <c r="DM68"/>
    </row>
    <row r="69" spans="1:119" s="101" customFormat="1" ht="15.6">
      <c r="A69" s="74">
        <v>55</v>
      </c>
      <c r="B69" s="74" t="s">
        <v>132</v>
      </c>
      <c r="C69" s="83"/>
      <c r="D69" s="84">
        <v>4885.4832800106005</v>
      </c>
      <c r="E69" s="88">
        <v>5.0504825447475012E-2</v>
      </c>
      <c r="F69" s="85">
        <v>533.06245482906797</v>
      </c>
      <c r="G69" s="88">
        <v>3.9086556300708897E-2</v>
      </c>
      <c r="H69" s="85">
        <v>5418.5457348396685</v>
      </c>
      <c r="I69" s="89">
        <v>4.9093926256350569E-2</v>
      </c>
      <c r="J69" s="87">
        <v>19099.938326635769</v>
      </c>
      <c r="K69" s="88">
        <v>8.2397997966513384E-2</v>
      </c>
      <c r="L69" s="85">
        <v>18773.684704380816</v>
      </c>
      <c r="M69" s="88">
        <v>0.10324060570808394</v>
      </c>
      <c r="N69" s="85">
        <v>37873.623031016585</v>
      </c>
      <c r="O69" s="89">
        <v>9.1560693423144449E-2</v>
      </c>
      <c r="P69" s="178">
        <v>23985.42160664637</v>
      </c>
      <c r="Q69" s="179">
        <v>19306.747159209885</v>
      </c>
      <c r="R69" s="180">
        <v>43292.168765856259</v>
      </c>
      <c r="S69" s="80"/>
      <c r="T69" s="84">
        <v>2000780.2456559045</v>
      </c>
      <c r="U69" s="88">
        <v>10.878949534050907</v>
      </c>
      <c r="V69" s="85">
        <v>219286.57317094415</v>
      </c>
      <c r="W69" s="88">
        <v>9.502386496119259</v>
      </c>
      <c r="X69" s="85">
        <v>2220066.8188268486</v>
      </c>
      <c r="Y69" s="89">
        <v>10.725478616487989</v>
      </c>
      <c r="Z69" s="87">
        <v>1042829.7210925168</v>
      </c>
      <c r="AA69" s="88">
        <v>1.2985070596433528</v>
      </c>
      <c r="AB69" s="85">
        <v>308064.83359299222</v>
      </c>
      <c r="AC69" s="88">
        <v>1.3143538775646573</v>
      </c>
      <c r="AD69" s="85">
        <v>1350894.5546855091</v>
      </c>
      <c r="AE69" s="89">
        <v>1.3020871210404297</v>
      </c>
      <c r="AF69" s="178">
        <v>3043609.9667484211</v>
      </c>
      <c r="AG69" s="179">
        <v>527351.40676393639</v>
      </c>
      <c r="AH69" s="180">
        <v>3570961.3735123575</v>
      </c>
      <c r="AI69" s="82"/>
      <c r="AJ69" s="84">
        <v>44170.919692407435</v>
      </c>
      <c r="AK69" s="88">
        <v>0.73197314926518242</v>
      </c>
      <c r="AL69" s="85">
        <v>6867.7677763540942</v>
      </c>
      <c r="AM69" s="88">
        <v>0.79103521957545431</v>
      </c>
      <c r="AN69" s="85">
        <v>51038.687468761527</v>
      </c>
      <c r="AO69" s="89">
        <v>0.73940179159983088</v>
      </c>
      <c r="AP69" s="87">
        <v>14107.168267392675</v>
      </c>
      <c r="AQ69" s="88">
        <v>0.13196355790717362</v>
      </c>
      <c r="AR69" s="85">
        <v>22252.814263845808</v>
      </c>
      <c r="AS69" s="88">
        <v>0.23832172323740061</v>
      </c>
      <c r="AT69" s="85">
        <v>36359.982531238486</v>
      </c>
      <c r="AU69" s="89">
        <v>0.18155028101979021</v>
      </c>
      <c r="AV69" s="178">
        <v>58278.087959800112</v>
      </c>
      <c r="AW69" s="179">
        <v>29120.582040199901</v>
      </c>
      <c r="AX69" s="180">
        <v>87398.670000000013</v>
      </c>
      <c r="AY69" s="82"/>
      <c r="AZ69" s="84">
        <v>608300.37723878364</v>
      </c>
      <c r="BA69" s="88">
        <v>5.7030655457312225</v>
      </c>
      <c r="BB69" s="85">
        <v>79820.082761216268</v>
      </c>
      <c r="BC69" s="88">
        <v>5.4126319089452952</v>
      </c>
      <c r="BD69" s="85">
        <v>688120.46</v>
      </c>
      <c r="BE69" s="89">
        <v>5.6677878905188246</v>
      </c>
      <c r="BF69" s="87">
        <v>198610.50137346718</v>
      </c>
      <c r="BG69" s="88">
        <v>0.3993174191977224</v>
      </c>
      <c r="BH69" s="85">
        <v>133207.79862653284</v>
      </c>
      <c r="BI69" s="88">
        <v>0.74106434769311513</v>
      </c>
      <c r="BJ69" s="85">
        <v>331818.30000000005</v>
      </c>
      <c r="BK69" s="89">
        <v>0.49003850090160345</v>
      </c>
      <c r="BL69" s="178">
        <v>806910.87861225079</v>
      </c>
      <c r="BM69" s="179">
        <v>213027.8813877491</v>
      </c>
      <c r="BN69" s="180">
        <v>1019938.7599999999</v>
      </c>
      <c r="BO69" s="82"/>
      <c r="BP69" s="84">
        <v>210416.55000000002</v>
      </c>
      <c r="BQ69" s="88">
        <v>2.8615254375586474</v>
      </c>
      <c r="BR69" s="85">
        <v>22028.339999999997</v>
      </c>
      <c r="BS69" s="88">
        <v>2.2929468096179866</v>
      </c>
      <c r="BT69" s="85">
        <v>232444.89</v>
      </c>
      <c r="BU69" s="89">
        <v>2.7958249939860478</v>
      </c>
      <c r="BV69" s="87">
        <v>107527.88</v>
      </c>
      <c r="BW69" s="88">
        <v>0.49784883209482145</v>
      </c>
      <c r="BX69" s="85">
        <v>120300.06</v>
      </c>
      <c r="BY69" s="88">
        <v>1.1429174306696941</v>
      </c>
      <c r="BZ69" s="85">
        <v>227827.94</v>
      </c>
      <c r="CA69" s="89">
        <v>0.70920969238144449</v>
      </c>
      <c r="CB69" s="178">
        <v>317944.43000000005</v>
      </c>
      <c r="CC69" s="179">
        <v>142328.4</v>
      </c>
      <c r="CD69" s="180">
        <v>460272.83000000007</v>
      </c>
      <c r="CE69" s="82"/>
      <c r="CF69" s="84">
        <v>0</v>
      </c>
      <c r="CG69" s="88">
        <v>0</v>
      </c>
      <c r="CH69" s="85">
        <v>0</v>
      </c>
      <c r="CI69" s="88">
        <v>0</v>
      </c>
      <c r="CJ69" s="85">
        <v>0</v>
      </c>
      <c r="CK69" s="89">
        <v>0</v>
      </c>
      <c r="CL69" s="87">
        <v>0</v>
      </c>
      <c r="CM69" s="88">
        <v>0</v>
      </c>
      <c r="CN69" s="85">
        <v>0</v>
      </c>
      <c r="CO69" s="88">
        <v>0</v>
      </c>
      <c r="CP69" s="85">
        <v>0</v>
      </c>
      <c r="CQ69" s="89">
        <v>0</v>
      </c>
      <c r="CR69" s="178">
        <v>0</v>
      </c>
      <c r="CS69" s="179">
        <v>0</v>
      </c>
      <c r="CT69" s="180">
        <v>0</v>
      </c>
      <c r="CU69" s="82"/>
      <c r="CV69" s="87">
        <v>2868553.5758671057</v>
      </c>
      <c r="CW69" s="88">
        <v>4.4432641711954624</v>
      </c>
      <c r="CX69" s="88">
        <v>328535.82616334362</v>
      </c>
      <c r="CY69" s="88">
        <v>3.8172545042565429</v>
      </c>
      <c r="CZ69" s="85">
        <v>3197089.4020304494</v>
      </c>
      <c r="DA69" s="89">
        <v>4.3696261416206514</v>
      </c>
      <c r="DB69" s="87">
        <v>1382175.2090600128</v>
      </c>
      <c r="DC69" s="88">
        <v>0.59657466642669144</v>
      </c>
      <c r="DD69" s="85">
        <v>602599.19118775171</v>
      </c>
      <c r="DE69" s="88">
        <v>0.6371344255925715</v>
      </c>
      <c r="DF69" s="85">
        <v>1984774.4002477645</v>
      </c>
      <c r="DG69" s="89">
        <v>0.60833237304415444</v>
      </c>
      <c r="DH69" s="226"/>
      <c r="DI69" s="239" t="s">
        <v>132</v>
      </c>
      <c r="DJ69" s="87">
        <v>3197089.4020304494</v>
      </c>
      <c r="DK69" s="85">
        <v>1984774.4002477645</v>
      </c>
      <c r="DL69" s="86">
        <v>5181863.8022782141</v>
      </c>
      <c r="DM69"/>
    </row>
    <row r="70" spans="1:119" s="101" customFormat="1" ht="15.6">
      <c r="A70" s="74">
        <v>56</v>
      </c>
      <c r="B70" s="74" t="s">
        <v>133</v>
      </c>
      <c r="C70" s="83"/>
      <c r="D70" s="84">
        <v>0</v>
      </c>
      <c r="E70" s="88">
        <v>0</v>
      </c>
      <c r="F70" s="85">
        <v>0</v>
      </c>
      <c r="G70" s="88">
        <v>0</v>
      </c>
      <c r="H70" s="85">
        <v>0</v>
      </c>
      <c r="I70" s="89">
        <v>0</v>
      </c>
      <c r="J70" s="87">
        <v>0</v>
      </c>
      <c r="K70" s="88">
        <v>0</v>
      </c>
      <c r="L70" s="85">
        <v>0</v>
      </c>
      <c r="M70" s="88">
        <v>0</v>
      </c>
      <c r="N70" s="85">
        <v>0</v>
      </c>
      <c r="O70" s="89">
        <v>0</v>
      </c>
      <c r="P70" s="178">
        <v>0</v>
      </c>
      <c r="Q70" s="179">
        <v>0</v>
      </c>
      <c r="R70" s="180">
        <v>0</v>
      </c>
      <c r="S70" s="80"/>
      <c r="T70" s="84">
        <v>0</v>
      </c>
      <c r="U70" s="88">
        <v>0</v>
      </c>
      <c r="V70" s="85">
        <v>0</v>
      </c>
      <c r="W70" s="88">
        <v>0</v>
      </c>
      <c r="X70" s="85">
        <v>0</v>
      </c>
      <c r="Y70" s="89">
        <v>0</v>
      </c>
      <c r="Z70" s="87">
        <v>0</v>
      </c>
      <c r="AA70" s="88">
        <v>0</v>
      </c>
      <c r="AB70" s="85">
        <v>0</v>
      </c>
      <c r="AC70" s="88">
        <v>0</v>
      </c>
      <c r="AD70" s="85">
        <v>0</v>
      </c>
      <c r="AE70" s="89">
        <v>0</v>
      </c>
      <c r="AF70" s="178">
        <v>0</v>
      </c>
      <c r="AG70" s="179">
        <v>0</v>
      </c>
      <c r="AH70" s="180">
        <v>0</v>
      </c>
      <c r="AI70" s="82"/>
      <c r="AJ70" s="84">
        <v>0</v>
      </c>
      <c r="AK70" s="88">
        <v>0</v>
      </c>
      <c r="AL70" s="85">
        <v>0</v>
      </c>
      <c r="AM70" s="88">
        <v>0</v>
      </c>
      <c r="AN70" s="85">
        <v>0</v>
      </c>
      <c r="AO70" s="89">
        <v>0</v>
      </c>
      <c r="AP70" s="87">
        <v>0</v>
      </c>
      <c r="AQ70" s="88">
        <v>0</v>
      </c>
      <c r="AR70" s="85">
        <v>0</v>
      </c>
      <c r="AS70" s="88">
        <v>0</v>
      </c>
      <c r="AT70" s="85">
        <v>0</v>
      </c>
      <c r="AU70" s="89">
        <v>0</v>
      </c>
      <c r="AV70" s="178">
        <v>0</v>
      </c>
      <c r="AW70" s="179">
        <v>0</v>
      </c>
      <c r="AX70" s="180">
        <v>0</v>
      </c>
      <c r="AY70" s="82"/>
      <c r="AZ70" s="84">
        <v>0</v>
      </c>
      <c r="BA70" s="88">
        <v>0</v>
      </c>
      <c r="BB70" s="85">
        <v>0</v>
      </c>
      <c r="BC70" s="88">
        <v>0</v>
      </c>
      <c r="BD70" s="85">
        <v>0</v>
      </c>
      <c r="BE70" s="89">
        <v>0</v>
      </c>
      <c r="BF70" s="87">
        <v>0</v>
      </c>
      <c r="BG70" s="88">
        <v>0</v>
      </c>
      <c r="BH70" s="85">
        <v>0</v>
      </c>
      <c r="BI70" s="88">
        <v>0</v>
      </c>
      <c r="BJ70" s="85">
        <v>0</v>
      </c>
      <c r="BK70" s="89">
        <v>0</v>
      </c>
      <c r="BL70" s="178">
        <v>0</v>
      </c>
      <c r="BM70" s="179">
        <v>0</v>
      </c>
      <c r="BN70" s="180">
        <v>0</v>
      </c>
      <c r="BO70" s="82"/>
      <c r="BP70" s="84">
        <v>0</v>
      </c>
      <c r="BQ70" s="88">
        <v>0</v>
      </c>
      <c r="BR70" s="85">
        <v>0</v>
      </c>
      <c r="BS70" s="88">
        <v>0</v>
      </c>
      <c r="BT70" s="85">
        <v>0</v>
      </c>
      <c r="BU70" s="89">
        <v>0</v>
      </c>
      <c r="BV70" s="87">
        <v>0</v>
      </c>
      <c r="BW70" s="88">
        <v>0</v>
      </c>
      <c r="BX70" s="85">
        <v>0</v>
      </c>
      <c r="BY70" s="88">
        <v>0</v>
      </c>
      <c r="BZ70" s="85">
        <v>0</v>
      </c>
      <c r="CA70" s="89">
        <v>0</v>
      </c>
      <c r="CB70" s="178">
        <v>0</v>
      </c>
      <c r="CC70" s="179">
        <v>0</v>
      </c>
      <c r="CD70" s="180">
        <v>0</v>
      </c>
      <c r="CE70" s="82"/>
      <c r="CF70" s="84">
        <v>0</v>
      </c>
      <c r="CG70" s="88">
        <v>0</v>
      </c>
      <c r="CH70" s="85">
        <v>0</v>
      </c>
      <c r="CI70" s="88">
        <v>0</v>
      </c>
      <c r="CJ70" s="85">
        <v>0</v>
      </c>
      <c r="CK70" s="89">
        <v>0</v>
      </c>
      <c r="CL70" s="87">
        <v>0</v>
      </c>
      <c r="CM70" s="88">
        <v>0</v>
      </c>
      <c r="CN70" s="85">
        <v>0</v>
      </c>
      <c r="CO70" s="88">
        <v>0</v>
      </c>
      <c r="CP70" s="85">
        <v>0</v>
      </c>
      <c r="CQ70" s="89">
        <v>0</v>
      </c>
      <c r="CR70" s="178">
        <v>0</v>
      </c>
      <c r="CS70" s="179">
        <v>0</v>
      </c>
      <c r="CT70" s="180">
        <v>0</v>
      </c>
      <c r="CU70" s="82"/>
      <c r="CV70" s="87">
        <v>0</v>
      </c>
      <c r="CW70" s="88">
        <v>0</v>
      </c>
      <c r="CX70" s="88">
        <v>0</v>
      </c>
      <c r="CY70" s="88">
        <v>0</v>
      </c>
      <c r="CZ70" s="85">
        <v>0</v>
      </c>
      <c r="DA70" s="89">
        <v>0</v>
      </c>
      <c r="DB70" s="87">
        <v>0</v>
      </c>
      <c r="DC70" s="88">
        <v>0</v>
      </c>
      <c r="DD70" s="85">
        <v>0</v>
      </c>
      <c r="DE70" s="88">
        <v>0</v>
      </c>
      <c r="DF70" s="85">
        <v>0</v>
      </c>
      <c r="DG70" s="89">
        <v>0</v>
      </c>
      <c r="DH70" s="226"/>
      <c r="DI70" s="239" t="s">
        <v>133</v>
      </c>
      <c r="DJ70" s="87">
        <v>0</v>
      </c>
      <c r="DK70" s="85">
        <v>0</v>
      </c>
      <c r="DL70" s="86">
        <v>0</v>
      </c>
      <c r="DM70"/>
    </row>
    <row r="71" spans="1:119" s="101" customFormat="1" ht="15.6">
      <c r="A71" s="74">
        <v>57</v>
      </c>
      <c r="B71" s="74" t="s">
        <v>134</v>
      </c>
      <c r="C71" s="83"/>
      <c r="D71" s="84">
        <v>0</v>
      </c>
      <c r="E71" s="88">
        <v>0</v>
      </c>
      <c r="F71" s="85">
        <v>0</v>
      </c>
      <c r="G71" s="88">
        <v>0</v>
      </c>
      <c r="H71" s="85">
        <v>0</v>
      </c>
      <c r="I71" s="89">
        <v>0</v>
      </c>
      <c r="J71" s="87">
        <v>0</v>
      </c>
      <c r="K71" s="88">
        <v>0</v>
      </c>
      <c r="L71" s="85">
        <v>0</v>
      </c>
      <c r="M71" s="88">
        <v>0</v>
      </c>
      <c r="N71" s="85">
        <v>0</v>
      </c>
      <c r="O71" s="89">
        <v>0</v>
      </c>
      <c r="P71" s="178">
        <v>0</v>
      </c>
      <c r="Q71" s="179">
        <v>0</v>
      </c>
      <c r="R71" s="180">
        <v>0</v>
      </c>
      <c r="S71" s="80"/>
      <c r="T71" s="84">
        <v>0</v>
      </c>
      <c r="U71" s="88">
        <v>0</v>
      </c>
      <c r="V71" s="85">
        <v>0</v>
      </c>
      <c r="W71" s="88">
        <v>0</v>
      </c>
      <c r="X71" s="85">
        <v>0</v>
      </c>
      <c r="Y71" s="89">
        <v>0</v>
      </c>
      <c r="Z71" s="87">
        <v>0</v>
      </c>
      <c r="AA71" s="88">
        <v>0</v>
      </c>
      <c r="AB71" s="85">
        <v>0</v>
      </c>
      <c r="AC71" s="88">
        <v>0</v>
      </c>
      <c r="AD71" s="85">
        <v>0</v>
      </c>
      <c r="AE71" s="89">
        <v>0</v>
      </c>
      <c r="AF71" s="178">
        <v>0</v>
      </c>
      <c r="AG71" s="179">
        <v>0</v>
      </c>
      <c r="AH71" s="180">
        <v>0</v>
      </c>
      <c r="AI71" s="82"/>
      <c r="AJ71" s="84">
        <v>0</v>
      </c>
      <c r="AK71" s="88">
        <v>0</v>
      </c>
      <c r="AL71" s="85">
        <v>0</v>
      </c>
      <c r="AM71" s="88">
        <v>0</v>
      </c>
      <c r="AN71" s="85">
        <v>0</v>
      </c>
      <c r="AO71" s="89">
        <v>0</v>
      </c>
      <c r="AP71" s="87">
        <v>0</v>
      </c>
      <c r="AQ71" s="88">
        <v>0</v>
      </c>
      <c r="AR71" s="85">
        <v>0</v>
      </c>
      <c r="AS71" s="88">
        <v>0</v>
      </c>
      <c r="AT71" s="85">
        <v>0</v>
      </c>
      <c r="AU71" s="89">
        <v>0</v>
      </c>
      <c r="AV71" s="178">
        <v>0</v>
      </c>
      <c r="AW71" s="179">
        <v>0</v>
      </c>
      <c r="AX71" s="180">
        <v>0</v>
      </c>
      <c r="AY71" s="82"/>
      <c r="AZ71" s="84">
        <v>1799463.970337603</v>
      </c>
      <c r="BA71" s="88">
        <v>16.870712815600712</v>
      </c>
      <c r="BB71" s="85">
        <v>236122.42966239707</v>
      </c>
      <c r="BC71" s="88">
        <v>16.011556903939585</v>
      </c>
      <c r="BD71" s="85">
        <v>2035586.4000000001</v>
      </c>
      <c r="BE71" s="89">
        <v>16.76635504781359</v>
      </c>
      <c r="BF71" s="87">
        <v>0</v>
      </c>
      <c r="BG71" s="88">
        <v>0</v>
      </c>
      <c r="BH71" s="85">
        <v>0</v>
      </c>
      <c r="BI71" s="88">
        <v>0</v>
      </c>
      <c r="BJ71" s="85">
        <v>0</v>
      </c>
      <c r="BK71" s="89">
        <v>0</v>
      </c>
      <c r="BL71" s="178">
        <v>1799463.970337603</v>
      </c>
      <c r="BM71" s="179">
        <v>236122.42966239707</v>
      </c>
      <c r="BN71" s="180">
        <v>2035586.4000000001</v>
      </c>
      <c r="BO71" s="82"/>
      <c r="BP71" s="84">
        <v>0</v>
      </c>
      <c r="BQ71" s="88">
        <v>0</v>
      </c>
      <c r="BR71" s="85">
        <v>0</v>
      </c>
      <c r="BS71" s="88">
        <v>0</v>
      </c>
      <c r="BT71" s="85">
        <v>0</v>
      </c>
      <c r="BU71" s="89">
        <v>0</v>
      </c>
      <c r="BV71" s="87">
        <v>0</v>
      </c>
      <c r="BW71" s="88">
        <v>0</v>
      </c>
      <c r="BX71" s="85">
        <v>0</v>
      </c>
      <c r="BY71" s="88">
        <v>0</v>
      </c>
      <c r="BZ71" s="85">
        <v>0</v>
      </c>
      <c r="CA71" s="89">
        <v>0</v>
      </c>
      <c r="CB71" s="178">
        <v>0</v>
      </c>
      <c r="CC71" s="179">
        <v>0</v>
      </c>
      <c r="CD71" s="180">
        <v>0</v>
      </c>
      <c r="CE71" s="82"/>
      <c r="CF71" s="84">
        <v>0</v>
      </c>
      <c r="CG71" s="88">
        <v>0</v>
      </c>
      <c r="CH71" s="85">
        <v>0</v>
      </c>
      <c r="CI71" s="88">
        <v>0</v>
      </c>
      <c r="CJ71" s="85">
        <v>0</v>
      </c>
      <c r="CK71" s="89">
        <v>0</v>
      </c>
      <c r="CL71" s="87">
        <v>0</v>
      </c>
      <c r="CM71" s="88">
        <v>0</v>
      </c>
      <c r="CN71" s="85">
        <v>0</v>
      </c>
      <c r="CO71" s="88">
        <v>0</v>
      </c>
      <c r="CP71" s="85">
        <v>0</v>
      </c>
      <c r="CQ71" s="89">
        <v>0</v>
      </c>
      <c r="CR71" s="178">
        <v>0</v>
      </c>
      <c r="CS71" s="179">
        <v>0</v>
      </c>
      <c r="CT71" s="180">
        <v>0</v>
      </c>
      <c r="CU71" s="82"/>
      <c r="CV71" s="87">
        <v>1799463.970337603</v>
      </c>
      <c r="CW71" s="88">
        <v>2.7872910772954032</v>
      </c>
      <c r="CX71" s="88">
        <v>236122.42966239707</v>
      </c>
      <c r="CY71" s="88">
        <v>2.7435041672948328</v>
      </c>
      <c r="CZ71" s="85">
        <v>2035586.4000000001</v>
      </c>
      <c r="DA71" s="89">
        <v>2.7821403872279826</v>
      </c>
      <c r="DB71" s="87">
        <v>0</v>
      </c>
      <c r="DC71" s="88">
        <v>0</v>
      </c>
      <c r="DD71" s="85">
        <v>0</v>
      </c>
      <c r="DE71" s="88">
        <v>0</v>
      </c>
      <c r="DF71" s="85">
        <v>0</v>
      </c>
      <c r="DG71" s="89">
        <v>0</v>
      </c>
      <c r="DH71" s="226"/>
      <c r="DI71" s="239" t="s">
        <v>134</v>
      </c>
      <c r="DJ71" s="87">
        <v>2035586.4000000001</v>
      </c>
      <c r="DK71" s="85">
        <v>0</v>
      </c>
      <c r="DL71" s="86">
        <v>2035586.4000000001</v>
      </c>
      <c r="DM71"/>
    </row>
    <row r="72" spans="1:119" s="101" customFormat="1" ht="15.6">
      <c r="A72" s="74">
        <v>58</v>
      </c>
      <c r="B72" s="74" t="s">
        <v>135</v>
      </c>
      <c r="C72" s="91"/>
      <c r="D72" s="92">
        <v>6511590.9123212397</v>
      </c>
      <c r="E72" s="96">
        <v>67.31509321866622</v>
      </c>
      <c r="F72" s="93">
        <v>710489.5130368924</v>
      </c>
      <c r="G72" s="96">
        <v>52.096312731844286</v>
      </c>
      <c r="H72" s="93">
        <v>7222080.4253581325</v>
      </c>
      <c r="I72" s="97">
        <v>65.43458358951294</v>
      </c>
      <c r="J72" s="95">
        <v>339804.58128517133</v>
      </c>
      <c r="K72" s="96">
        <v>1.4659323354306983</v>
      </c>
      <c r="L72" s="93">
        <v>334000.24445396219</v>
      </c>
      <c r="M72" s="96">
        <v>1.8367405273419095</v>
      </c>
      <c r="N72" s="93">
        <v>673804.82573913352</v>
      </c>
      <c r="O72" s="97">
        <v>1.6289446886560541</v>
      </c>
      <c r="P72" s="184">
        <v>6851395.49360641</v>
      </c>
      <c r="Q72" s="185">
        <v>1044489.7574908546</v>
      </c>
      <c r="R72" s="186">
        <v>7895885.2510972647</v>
      </c>
      <c r="S72" s="80"/>
      <c r="T72" s="92">
        <v>10585282.388521601</v>
      </c>
      <c r="U72" s="96">
        <v>57.555922574921844</v>
      </c>
      <c r="V72" s="93">
        <v>1448706.1804271976</v>
      </c>
      <c r="W72" s="96">
        <v>62.777058561650023</v>
      </c>
      <c r="X72" s="85">
        <v>12033988.568948798</v>
      </c>
      <c r="Y72" s="97">
        <v>58.138019077968977</v>
      </c>
      <c r="Z72" s="95">
        <v>6502293.6447323486</v>
      </c>
      <c r="AA72" s="96">
        <v>8.0965032265416212</v>
      </c>
      <c r="AB72" s="93">
        <v>2208016.4448838253</v>
      </c>
      <c r="AC72" s="96">
        <v>9.4204682248600609</v>
      </c>
      <c r="AD72" s="93">
        <v>8710310.0896161739</v>
      </c>
      <c r="AE72" s="97">
        <v>8.3956090789025897</v>
      </c>
      <c r="AF72" s="184">
        <v>17087576.033253949</v>
      </c>
      <c r="AG72" s="185">
        <v>3656722.6253110231</v>
      </c>
      <c r="AH72" s="186">
        <v>20744298.658564974</v>
      </c>
      <c r="AI72" s="82"/>
      <c r="AJ72" s="92">
        <v>3547253.546624817</v>
      </c>
      <c r="AK72" s="96">
        <v>58.782890821523189</v>
      </c>
      <c r="AL72" s="93">
        <v>551532.8585348709</v>
      </c>
      <c r="AM72" s="96">
        <v>63.526014574391951</v>
      </c>
      <c r="AN72" s="85">
        <v>4098786.4051596876</v>
      </c>
      <c r="AO72" s="97">
        <v>59.379466080804434</v>
      </c>
      <c r="AP72" s="95">
        <v>487954.74926519889</v>
      </c>
      <c r="AQ72" s="96">
        <v>4.5645053344670714</v>
      </c>
      <c r="AR72" s="93">
        <v>769705.59922064329</v>
      </c>
      <c r="AS72" s="96">
        <v>8.2433422854641414</v>
      </c>
      <c r="AT72" s="93">
        <v>1257660.3484858421</v>
      </c>
      <c r="AU72" s="97">
        <v>6.2796672000291709</v>
      </c>
      <c r="AV72" s="184">
        <v>4035208.2958900151</v>
      </c>
      <c r="AW72" s="185">
        <v>1321238.4577555142</v>
      </c>
      <c r="AX72" s="186">
        <v>5356446.7536455309</v>
      </c>
      <c r="AY72" s="82"/>
      <c r="AZ72" s="92">
        <v>5141006.9086597087</v>
      </c>
      <c r="BA72" s="96">
        <v>48.199048477055641</v>
      </c>
      <c r="BB72" s="93">
        <v>674593.69134029094</v>
      </c>
      <c r="BC72" s="96">
        <v>45.744469474489115</v>
      </c>
      <c r="BD72" s="85">
        <v>5815600.6000000006</v>
      </c>
      <c r="BE72" s="97">
        <v>47.900901910072569</v>
      </c>
      <c r="BF72" s="95">
        <v>2543098.3352064067</v>
      </c>
      <c r="BG72" s="96">
        <v>5.1130401311010942</v>
      </c>
      <c r="BH72" s="93">
        <v>1705652.6647935933</v>
      </c>
      <c r="BI72" s="96">
        <v>9.4889217632827076</v>
      </c>
      <c r="BJ72" s="93">
        <v>4248751</v>
      </c>
      <c r="BK72" s="97">
        <v>6.2746737318110188</v>
      </c>
      <c r="BL72" s="184">
        <v>7684105.2438661158</v>
      </c>
      <c r="BM72" s="185">
        <v>2380246.3561338843</v>
      </c>
      <c r="BN72" s="186">
        <v>10064351.6</v>
      </c>
      <c r="BO72" s="82"/>
      <c r="BP72" s="92">
        <v>1303453.7500000002</v>
      </c>
      <c r="BQ72" s="96">
        <v>17.726105966028861</v>
      </c>
      <c r="BR72" s="93">
        <v>140740.92000000001</v>
      </c>
      <c r="BS72" s="96">
        <v>14.649830332049548</v>
      </c>
      <c r="BT72" s="85">
        <v>1444194.67</v>
      </c>
      <c r="BU72" s="97">
        <v>17.37063591532355</v>
      </c>
      <c r="BV72" s="95">
        <v>743603.24999999988</v>
      </c>
      <c r="BW72" s="96">
        <v>3.4428467254670458</v>
      </c>
      <c r="BX72" s="93">
        <v>802474.91999999993</v>
      </c>
      <c r="BY72" s="96">
        <v>7.623957741527879</v>
      </c>
      <c r="BZ72" s="93">
        <v>1546078.1699999997</v>
      </c>
      <c r="CA72" s="97">
        <v>4.8128145447980026</v>
      </c>
      <c r="CB72" s="184">
        <v>2047057</v>
      </c>
      <c r="CC72" s="185">
        <v>943215.84</v>
      </c>
      <c r="CD72" s="186">
        <v>2990272.84</v>
      </c>
      <c r="CE72" s="82"/>
      <c r="CF72" s="92">
        <v>0</v>
      </c>
      <c r="CG72" s="96">
        <v>0</v>
      </c>
      <c r="CH72" s="93">
        <v>0</v>
      </c>
      <c r="CI72" s="96">
        <v>0</v>
      </c>
      <c r="CJ72" s="85">
        <v>0</v>
      </c>
      <c r="CK72" s="97">
        <v>0</v>
      </c>
      <c r="CL72" s="95">
        <v>0</v>
      </c>
      <c r="CM72" s="96">
        <v>0</v>
      </c>
      <c r="CN72" s="93">
        <v>0</v>
      </c>
      <c r="CO72" s="96">
        <v>0</v>
      </c>
      <c r="CP72" s="93">
        <v>0</v>
      </c>
      <c r="CQ72" s="97">
        <v>0</v>
      </c>
      <c r="CR72" s="184">
        <v>0</v>
      </c>
      <c r="CS72" s="185">
        <v>0</v>
      </c>
      <c r="CT72" s="186">
        <v>0</v>
      </c>
      <c r="CU72" s="82"/>
      <c r="CV72" s="95">
        <v>27088587.506127365</v>
      </c>
      <c r="CW72" s="96">
        <v>41.959038634265646</v>
      </c>
      <c r="CX72" s="96">
        <v>3526063.1633392521</v>
      </c>
      <c r="CY72" s="96">
        <v>40.969292907062631</v>
      </c>
      <c r="CZ72" s="93">
        <v>30614650.669466618</v>
      </c>
      <c r="DA72" s="97">
        <v>41.842614034166893</v>
      </c>
      <c r="DB72" s="95">
        <v>10616754.560489127</v>
      </c>
      <c r="DC72" s="96">
        <v>4.5824051603162941</v>
      </c>
      <c r="DD72" s="93">
        <v>5819849.8733520247</v>
      </c>
      <c r="DE72" s="96">
        <v>6.1533881231809238</v>
      </c>
      <c r="DF72" s="93">
        <v>16436604.43384115</v>
      </c>
      <c r="DG72" s="97">
        <v>5.0378111380207589</v>
      </c>
      <c r="DH72" s="227"/>
      <c r="DI72" s="239" t="s">
        <v>135</v>
      </c>
      <c r="DJ72" s="95">
        <v>30614650.669466618</v>
      </c>
      <c r="DK72" s="93">
        <v>16436604.43384115</v>
      </c>
      <c r="DL72" s="94">
        <v>47051255.103307769</v>
      </c>
      <c r="DM72"/>
      <c r="DO72" s="98"/>
    </row>
    <row r="73" spans="1:119" s="101" customFormat="1" ht="15.6">
      <c r="A73" s="74"/>
      <c r="B73" s="73" t="s">
        <v>136</v>
      </c>
      <c r="C73" s="83"/>
      <c r="D73" s="84"/>
      <c r="E73" s="88"/>
      <c r="F73" s="88"/>
      <c r="G73" s="88"/>
      <c r="H73" s="88"/>
      <c r="I73" s="89"/>
      <c r="J73" s="87"/>
      <c r="K73" s="88"/>
      <c r="L73" s="85"/>
      <c r="M73" s="88"/>
      <c r="N73" s="85"/>
      <c r="O73" s="89"/>
      <c r="P73" s="187"/>
      <c r="Q73" s="188"/>
      <c r="R73" s="189"/>
      <c r="S73" s="80"/>
      <c r="T73" s="84"/>
      <c r="U73" s="88"/>
      <c r="V73" s="88"/>
      <c r="W73" s="88"/>
      <c r="X73" s="88"/>
      <c r="Y73" s="89"/>
      <c r="Z73" s="87"/>
      <c r="AA73" s="88"/>
      <c r="AB73" s="85"/>
      <c r="AC73" s="88"/>
      <c r="AD73" s="85"/>
      <c r="AE73" s="89"/>
      <c r="AF73" s="187"/>
      <c r="AG73" s="188"/>
      <c r="AH73" s="189"/>
      <c r="AI73" s="82"/>
      <c r="AJ73" s="84"/>
      <c r="AK73" s="88"/>
      <c r="AL73" s="88"/>
      <c r="AM73" s="88"/>
      <c r="AN73" s="88"/>
      <c r="AO73" s="89"/>
      <c r="AP73" s="87"/>
      <c r="AQ73" s="88"/>
      <c r="AR73" s="85"/>
      <c r="AS73" s="88"/>
      <c r="AT73" s="85"/>
      <c r="AU73" s="89"/>
      <c r="AV73" s="187"/>
      <c r="AW73" s="188"/>
      <c r="AX73" s="189"/>
      <c r="AY73" s="82"/>
      <c r="AZ73" s="84"/>
      <c r="BA73" s="88"/>
      <c r="BB73" s="88"/>
      <c r="BC73" s="88"/>
      <c r="BD73" s="88"/>
      <c r="BE73" s="89"/>
      <c r="BF73" s="87"/>
      <c r="BG73" s="88"/>
      <c r="BH73" s="85"/>
      <c r="BI73" s="88"/>
      <c r="BJ73" s="85"/>
      <c r="BK73" s="89"/>
      <c r="BL73" s="187"/>
      <c r="BM73" s="188"/>
      <c r="BN73" s="189"/>
      <c r="BO73" s="82"/>
      <c r="BP73" s="84"/>
      <c r="BQ73" s="88"/>
      <c r="BR73" s="88"/>
      <c r="BS73" s="88"/>
      <c r="BT73" s="88"/>
      <c r="BU73" s="89"/>
      <c r="BV73" s="87"/>
      <c r="BW73" s="88"/>
      <c r="BX73" s="85"/>
      <c r="BY73" s="88"/>
      <c r="BZ73" s="85"/>
      <c r="CA73" s="89"/>
      <c r="CB73" s="187"/>
      <c r="CC73" s="188"/>
      <c r="CD73" s="189"/>
      <c r="CE73" s="82"/>
      <c r="CF73" s="84"/>
      <c r="CG73" s="88"/>
      <c r="CH73" s="88"/>
      <c r="CI73" s="88"/>
      <c r="CJ73" s="88"/>
      <c r="CK73" s="89"/>
      <c r="CL73" s="87"/>
      <c r="CM73" s="88"/>
      <c r="CN73" s="85"/>
      <c r="CO73" s="88"/>
      <c r="CP73" s="85"/>
      <c r="CQ73" s="89"/>
      <c r="CR73" s="187"/>
      <c r="CS73" s="188"/>
      <c r="CT73" s="189"/>
      <c r="CU73" s="82"/>
      <c r="CV73" s="87"/>
      <c r="CW73" s="88"/>
      <c r="CX73" s="88"/>
      <c r="CY73" s="88"/>
      <c r="CZ73" s="85"/>
      <c r="DA73" s="89"/>
      <c r="DB73" s="99"/>
      <c r="DC73" s="88"/>
      <c r="DD73" s="85"/>
      <c r="DE73" s="88"/>
      <c r="DF73" s="85"/>
      <c r="DG73" s="89"/>
      <c r="DH73" s="226"/>
      <c r="DI73" s="238" t="s">
        <v>136</v>
      </c>
      <c r="DJ73" s="87"/>
      <c r="DK73" s="85"/>
      <c r="DL73" s="86"/>
      <c r="DM73"/>
    </row>
    <row r="74" spans="1:119" s="101" customFormat="1" ht="15.6">
      <c r="A74" s="74">
        <v>59</v>
      </c>
      <c r="B74" s="74" t="s">
        <v>137</v>
      </c>
      <c r="C74" s="83"/>
      <c r="D74" s="84">
        <v>2842336.778127505</v>
      </c>
      <c r="E74" s="88">
        <v>29.38332087423635</v>
      </c>
      <c r="F74" s="88">
        <v>310131.65608383866</v>
      </c>
      <c r="G74" s="88">
        <v>22.740259281701032</v>
      </c>
      <c r="H74" s="85">
        <v>3152468.4342113435</v>
      </c>
      <c r="I74" s="89">
        <v>28.562470524062874</v>
      </c>
      <c r="J74" s="87">
        <v>255732.90761374359</v>
      </c>
      <c r="K74" s="88">
        <v>1.1032433320552697</v>
      </c>
      <c r="L74" s="85">
        <v>251364.63238625648</v>
      </c>
      <c r="M74" s="88">
        <v>1.3823091902193994</v>
      </c>
      <c r="N74" s="85">
        <v>507097.54000000004</v>
      </c>
      <c r="O74" s="89">
        <v>1.2259245004774626</v>
      </c>
      <c r="P74" s="178">
        <v>3098069.6857412485</v>
      </c>
      <c r="Q74" s="179">
        <v>561496.28847009514</v>
      </c>
      <c r="R74" s="180">
        <v>3659565.9742113436</v>
      </c>
      <c r="S74" s="80"/>
      <c r="T74" s="84">
        <v>518830.05508934893</v>
      </c>
      <c r="U74" s="88">
        <v>2.821062432179068</v>
      </c>
      <c r="V74" s="88">
        <v>77549.919160885314</v>
      </c>
      <c r="W74" s="88">
        <v>3.3604852953540458</v>
      </c>
      <c r="X74" s="85">
        <v>596379.9742502342</v>
      </c>
      <c r="Y74" s="89">
        <v>2.8812018660333067</v>
      </c>
      <c r="Z74" s="87">
        <v>302750.80623493949</v>
      </c>
      <c r="AA74" s="88">
        <v>0.37697818853583376</v>
      </c>
      <c r="AB74" s="85">
        <v>409471.38193154137</v>
      </c>
      <c r="AC74" s="88">
        <v>1.7470033574313262</v>
      </c>
      <c r="AD74" s="85">
        <v>712222.18816648086</v>
      </c>
      <c r="AE74" s="89">
        <v>0.68648980434057871</v>
      </c>
      <c r="AF74" s="178">
        <v>821580.86132428842</v>
      </c>
      <c r="AG74" s="179">
        <v>487021.3010924267</v>
      </c>
      <c r="AH74" s="180">
        <v>1308602.1624167152</v>
      </c>
      <c r="AI74" s="82"/>
      <c r="AJ74" s="84">
        <v>332097.60685837193</v>
      </c>
      <c r="AK74" s="88">
        <v>5.5033160470357432</v>
      </c>
      <c r="AL74" s="85">
        <v>51635.086135149679</v>
      </c>
      <c r="AM74" s="88">
        <v>5.9473722800218471</v>
      </c>
      <c r="AN74" s="85">
        <v>383732.69299352163</v>
      </c>
      <c r="AO74" s="89">
        <v>5.5591680500894087</v>
      </c>
      <c r="AP74" s="87">
        <v>106490.16083543215</v>
      </c>
      <c r="AQ74" s="88">
        <v>0.99614750739398839</v>
      </c>
      <c r="AR74" s="85">
        <v>167978.84062071334</v>
      </c>
      <c r="AS74" s="88">
        <v>1.7990087136614796</v>
      </c>
      <c r="AT74" s="85">
        <v>274469.00145614549</v>
      </c>
      <c r="AU74" s="89">
        <v>1.3704606239228336</v>
      </c>
      <c r="AV74" s="178">
        <v>438587.76769380411</v>
      </c>
      <c r="AW74" s="179">
        <v>219613.92675586301</v>
      </c>
      <c r="AX74" s="180">
        <v>658201.69444966712</v>
      </c>
      <c r="AY74" s="82"/>
      <c r="AZ74" s="84">
        <v>2355217.9380150782</v>
      </c>
      <c r="BA74" s="88">
        <v>22.081134218513419</v>
      </c>
      <c r="BB74" s="88">
        <v>309047.46695442061</v>
      </c>
      <c r="BC74" s="88">
        <v>20.956633007012993</v>
      </c>
      <c r="BD74" s="85">
        <v>2664265.404969499</v>
      </c>
      <c r="BE74" s="89">
        <v>21.944546161894909</v>
      </c>
      <c r="BF74" s="87">
        <v>42458.108805560609</v>
      </c>
      <c r="BG74" s="88">
        <v>8.5364380609320153E-2</v>
      </c>
      <c r="BH74" s="85">
        <v>28476.597001280636</v>
      </c>
      <c r="BI74" s="88">
        <v>0.15842158641506429</v>
      </c>
      <c r="BJ74" s="85">
        <v>70934.705806841244</v>
      </c>
      <c r="BK74" s="89">
        <v>0.10475834785327014</v>
      </c>
      <c r="BL74" s="178">
        <v>2397676.0468206387</v>
      </c>
      <c r="BM74" s="179">
        <v>337524.06395570125</v>
      </c>
      <c r="BN74" s="180">
        <v>2735200.1107763401</v>
      </c>
      <c r="BO74" s="82"/>
      <c r="BP74" s="84">
        <v>0</v>
      </c>
      <c r="BQ74" s="88">
        <v>0</v>
      </c>
      <c r="BR74" s="88">
        <v>0</v>
      </c>
      <c r="BS74" s="88">
        <v>0</v>
      </c>
      <c r="BT74" s="85">
        <v>0</v>
      </c>
      <c r="BU74" s="89">
        <v>0</v>
      </c>
      <c r="BV74" s="87">
        <v>0</v>
      </c>
      <c r="BW74" s="88">
        <v>0</v>
      </c>
      <c r="BX74" s="85">
        <v>0</v>
      </c>
      <c r="BY74" s="88">
        <v>0</v>
      </c>
      <c r="BZ74" s="85">
        <v>0</v>
      </c>
      <c r="CA74" s="89">
        <v>0</v>
      </c>
      <c r="CB74" s="178">
        <v>0</v>
      </c>
      <c r="CC74" s="179">
        <v>0</v>
      </c>
      <c r="CD74" s="180">
        <v>0</v>
      </c>
      <c r="CE74" s="82"/>
      <c r="CF74" s="84">
        <v>0</v>
      </c>
      <c r="CG74" s="88">
        <v>0</v>
      </c>
      <c r="CH74" s="88">
        <v>0</v>
      </c>
      <c r="CI74" s="88">
        <v>0</v>
      </c>
      <c r="CJ74" s="85">
        <v>0</v>
      </c>
      <c r="CK74" s="89">
        <v>0</v>
      </c>
      <c r="CL74" s="87">
        <v>0</v>
      </c>
      <c r="CM74" s="88">
        <v>0</v>
      </c>
      <c r="CN74" s="85">
        <v>0</v>
      </c>
      <c r="CO74" s="88">
        <v>0</v>
      </c>
      <c r="CP74" s="85">
        <v>0</v>
      </c>
      <c r="CQ74" s="89">
        <v>0</v>
      </c>
      <c r="CR74" s="178">
        <v>0</v>
      </c>
      <c r="CS74" s="179">
        <v>0</v>
      </c>
      <c r="CT74" s="180">
        <v>0</v>
      </c>
      <c r="CU74" s="82"/>
      <c r="CV74" s="87">
        <v>6048482.3780903034</v>
      </c>
      <c r="CW74" s="88">
        <v>9.3688349650405254</v>
      </c>
      <c r="CX74" s="88">
        <v>748364.12833429431</v>
      </c>
      <c r="CY74" s="88">
        <v>8.6952353813851495</v>
      </c>
      <c r="CZ74" s="85">
        <v>6796846.5064245975</v>
      </c>
      <c r="DA74" s="89">
        <v>9.289598894605156</v>
      </c>
      <c r="DB74" s="87">
        <v>707431.9834896758</v>
      </c>
      <c r="DC74" s="88">
        <v>0.30534189645677662</v>
      </c>
      <c r="DD74" s="85">
        <v>857291.45193979179</v>
      </c>
      <c r="DE74" s="88">
        <v>0.90642321593640884</v>
      </c>
      <c r="DF74" s="85">
        <v>1564723.4354294676</v>
      </c>
      <c r="DG74" s="89">
        <v>0.47958695986495253</v>
      </c>
      <c r="DH74" s="226"/>
      <c r="DI74" s="239" t="s">
        <v>137</v>
      </c>
      <c r="DJ74" s="87">
        <v>6796846.5064245975</v>
      </c>
      <c r="DK74" s="85">
        <v>1564723.4354294676</v>
      </c>
      <c r="DL74" s="86">
        <v>8361569.9418540653</v>
      </c>
      <c r="DM74"/>
    </row>
    <row r="75" spans="1:119" s="101" customFormat="1" ht="15.6">
      <c r="A75" s="74">
        <v>60</v>
      </c>
      <c r="B75" s="74" t="s">
        <v>138</v>
      </c>
      <c r="C75" s="83"/>
      <c r="D75" s="84">
        <v>341.33628295399819</v>
      </c>
      <c r="E75" s="88">
        <v>3.528643616490734E-3</v>
      </c>
      <c r="F75" s="88">
        <v>37.243717046001805</v>
      </c>
      <c r="G75" s="88">
        <v>2.7308782113214403E-3</v>
      </c>
      <c r="H75" s="85">
        <v>378.58</v>
      </c>
      <c r="I75" s="89">
        <v>3.430067680821955E-3</v>
      </c>
      <c r="J75" s="87">
        <v>385677.12194644212</v>
      </c>
      <c r="K75" s="88">
        <v>1.663828550983137</v>
      </c>
      <c r="L75" s="85">
        <v>379089.21805355791</v>
      </c>
      <c r="M75" s="88">
        <v>2.084694672651052</v>
      </c>
      <c r="N75" s="85">
        <v>764766.34000000008</v>
      </c>
      <c r="O75" s="89">
        <v>1.8488470548417122</v>
      </c>
      <c r="P75" s="178">
        <v>386018.45822939608</v>
      </c>
      <c r="Q75" s="179">
        <v>379126.4617706039</v>
      </c>
      <c r="R75" s="180">
        <v>765144.91999999993</v>
      </c>
      <c r="S75" s="80"/>
      <c r="T75" s="84">
        <v>305267.44937087339</v>
      </c>
      <c r="U75" s="88">
        <v>1.6598470438243811</v>
      </c>
      <c r="V75" s="88">
        <v>35682.220996021737</v>
      </c>
      <c r="W75" s="88">
        <v>1.5462244224128672</v>
      </c>
      <c r="X75" s="85">
        <v>340949.67036689515</v>
      </c>
      <c r="Y75" s="89">
        <v>1.6471794307304466</v>
      </c>
      <c r="Z75" s="87">
        <v>1340015.8173675959</v>
      </c>
      <c r="AA75" s="88">
        <v>1.6685562021215268</v>
      </c>
      <c r="AB75" s="85">
        <v>365086.73672177648</v>
      </c>
      <c r="AC75" s="88">
        <v>1.5576369508363439</v>
      </c>
      <c r="AD75" s="85">
        <v>1705102.5540893723</v>
      </c>
      <c r="AE75" s="89">
        <v>1.6434976867974567</v>
      </c>
      <c r="AF75" s="178">
        <v>1645283.2667384692</v>
      </c>
      <c r="AG75" s="179">
        <v>400768.95771779824</v>
      </c>
      <c r="AH75" s="180">
        <v>2046052.2244562674</v>
      </c>
      <c r="AI75" s="82"/>
      <c r="AJ75" s="84">
        <v>132556.55162225006</v>
      </c>
      <c r="AK75" s="88">
        <v>2.1966451507539988</v>
      </c>
      <c r="AL75" s="85">
        <v>20610.112266518885</v>
      </c>
      <c r="AM75" s="88">
        <v>2.3738899178206503</v>
      </c>
      <c r="AN75" s="85">
        <v>153166.66388876893</v>
      </c>
      <c r="AO75" s="89">
        <v>2.218938442765424</v>
      </c>
      <c r="AP75" s="87">
        <v>42335.491126344845</v>
      </c>
      <c r="AQ75" s="88">
        <v>0.39602150685997312</v>
      </c>
      <c r="AR75" s="85">
        <v>66780.504984886153</v>
      </c>
      <c r="AS75" s="88">
        <v>0.71520144993612877</v>
      </c>
      <c r="AT75" s="85">
        <v>109115.996111231</v>
      </c>
      <c r="AU75" s="89">
        <v>0.54483083815369371</v>
      </c>
      <c r="AV75" s="178">
        <v>174892.04274859489</v>
      </c>
      <c r="AW75" s="179">
        <v>87390.617251405041</v>
      </c>
      <c r="AX75" s="180">
        <v>262282.65999999992</v>
      </c>
      <c r="AY75" s="82"/>
      <c r="AZ75" s="84">
        <v>278212.02581157256</v>
      </c>
      <c r="BA75" s="88">
        <v>2.6083518573772531</v>
      </c>
      <c r="BB75" s="88">
        <v>36506.482251823771</v>
      </c>
      <c r="BC75" s="88">
        <v>2.4755192413252711</v>
      </c>
      <c r="BD75" s="85">
        <v>314718.50806339632</v>
      </c>
      <c r="BE75" s="89">
        <v>2.5922172826017538</v>
      </c>
      <c r="BF75" s="87">
        <v>314696.83030446107</v>
      </c>
      <c r="BG75" s="88">
        <v>0.63271541654578756</v>
      </c>
      <c r="BH75" s="85">
        <v>211066.74475776244</v>
      </c>
      <c r="BI75" s="88">
        <v>1.1742108280172818</v>
      </c>
      <c r="BJ75" s="85">
        <v>525763.57506222348</v>
      </c>
      <c r="BK75" s="89">
        <v>0.77646228117062743</v>
      </c>
      <c r="BL75" s="178">
        <v>592908.85611603362</v>
      </c>
      <c r="BM75" s="179">
        <v>247573.2270095862</v>
      </c>
      <c r="BN75" s="180">
        <v>840482.0831256198</v>
      </c>
      <c r="BO75" s="82"/>
      <c r="BP75" s="84">
        <v>0</v>
      </c>
      <c r="BQ75" s="88">
        <v>0</v>
      </c>
      <c r="BR75" s="88">
        <v>0</v>
      </c>
      <c r="BS75" s="88">
        <v>0</v>
      </c>
      <c r="BT75" s="85">
        <v>0</v>
      </c>
      <c r="BU75" s="89">
        <v>0</v>
      </c>
      <c r="BV75" s="87">
        <v>0</v>
      </c>
      <c r="BW75" s="88">
        <v>0</v>
      </c>
      <c r="BX75" s="85">
        <v>0</v>
      </c>
      <c r="BY75" s="88">
        <v>0</v>
      </c>
      <c r="BZ75" s="85">
        <v>0</v>
      </c>
      <c r="CA75" s="89">
        <v>0</v>
      </c>
      <c r="CB75" s="178">
        <v>0</v>
      </c>
      <c r="CC75" s="179">
        <v>0</v>
      </c>
      <c r="CD75" s="180">
        <v>0</v>
      </c>
      <c r="CE75" s="82"/>
      <c r="CF75" s="84">
        <v>0</v>
      </c>
      <c r="CG75" s="88">
        <v>0</v>
      </c>
      <c r="CH75" s="88">
        <v>0</v>
      </c>
      <c r="CI75" s="88">
        <v>0</v>
      </c>
      <c r="CJ75" s="85">
        <v>0</v>
      </c>
      <c r="CK75" s="89">
        <v>0</v>
      </c>
      <c r="CL75" s="87">
        <v>0</v>
      </c>
      <c r="CM75" s="88">
        <v>0</v>
      </c>
      <c r="CN75" s="85">
        <v>0</v>
      </c>
      <c r="CO75" s="88">
        <v>0</v>
      </c>
      <c r="CP75" s="85">
        <v>0</v>
      </c>
      <c r="CQ75" s="89">
        <v>0</v>
      </c>
      <c r="CR75" s="178">
        <v>0</v>
      </c>
      <c r="CS75" s="179">
        <v>0</v>
      </c>
      <c r="CT75" s="180">
        <v>0</v>
      </c>
      <c r="CU75" s="82"/>
      <c r="CV75" s="87">
        <v>716377.36308764992</v>
      </c>
      <c r="CW75" s="88">
        <v>1.109637239214075</v>
      </c>
      <c r="CX75" s="88">
        <v>92836.059231410385</v>
      </c>
      <c r="CY75" s="88">
        <v>1.0786612510330489</v>
      </c>
      <c r="CZ75" s="85">
        <v>809213.42231906031</v>
      </c>
      <c r="DA75" s="89">
        <v>1.105993508367334</v>
      </c>
      <c r="DB75" s="87">
        <v>2082725.2607448439</v>
      </c>
      <c r="DC75" s="88">
        <v>0.89894618246864444</v>
      </c>
      <c r="DD75" s="85">
        <v>1022023.2045179829</v>
      </c>
      <c r="DE75" s="88">
        <v>1.0805958203650501</v>
      </c>
      <c r="DF75" s="85">
        <v>3104748.4652628265</v>
      </c>
      <c r="DG75" s="89">
        <v>0.95160387061761686</v>
      </c>
      <c r="DH75" s="226"/>
      <c r="DI75" s="239" t="s">
        <v>138</v>
      </c>
      <c r="DJ75" s="87">
        <v>809213.42231906031</v>
      </c>
      <c r="DK75" s="85">
        <v>3104748.4652628265</v>
      </c>
      <c r="DL75" s="86">
        <v>3913961.8875818867</v>
      </c>
      <c r="DM75"/>
    </row>
    <row r="76" spans="1:119" s="101" customFormat="1" ht="15.6">
      <c r="A76" s="74">
        <v>61</v>
      </c>
      <c r="B76" s="74" t="s">
        <v>139</v>
      </c>
      <c r="C76" s="83"/>
      <c r="D76" s="84">
        <v>201375.82930762408</v>
      </c>
      <c r="E76" s="88">
        <v>2.0817697094851195</v>
      </c>
      <c r="F76" s="88">
        <v>21972.420692375916</v>
      </c>
      <c r="G76" s="88">
        <v>1.6111175166722331</v>
      </c>
      <c r="H76" s="85">
        <v>223348.25</v>
      </c>
      <c r="I76" s="89">
        <v>2.0236135397885313</v>
      </c>
      <c r="J76" s="87">
        <v>13418.160460466421</v>
      </c>
      <c r="K76" s="88">
        <v>5.7886551224828282E-2</v>
      </c>
      <c r="L76" s="85">
        <v>13188.95953953358</v>
      </c>
      <c r="M76" s="88">
        <v>7.2528978352508627E-2</v>
      </c>
      <c r="N76" s="85">
        <v>26607.120000000003</v>
      </c>
      <c r="O76" s="89">
        <v>6.4323562475069207E-2</v>
      </c>
      <c r="P76" s="178">
        <v>214793.98976809051</v>
      </c>
      <c r="Q76" s="179">
        <v>35161.380231909498</v>
      </c>
      <c r="R76" s="180">
        <v>249955.37</v>
      </c>
      <c r="S76" s="80"/>
      <c r="T76" s="84">
        <v>213149.81926855445</v>
      </c>
      <c r="U76" s="88">
        <v>1.1589709224935401</v>
      </c>
      <c r="V76" s="88">
        <v>25171.17751697651</v>
      </c>
      <c r="W76" s="88">
        <v>1.0907473899110156</v>
      </c>
      <c r="X76" s="85">
        <v>238320.99678553097</v>
      </c>
      <c r="Y76" s="89">
        <v>1.1513647847023092</v>
      </c>
      <c r="Z76" s="87">
        <v>1024370.6131082403</v>
      </c>
      <c r="AA76" s="88">
        <v>1.2755222122157299</v>
      </c>
      <c r="AB76" s="85">
        <v>277758.84756666602</v>
      </c>
      <c r="AC76" s="88">
        <v>1.1850538539866715</v>
      </c>
      <c r="AD76" s="85">
        <v>1302129.4606749064</v>
      </c>
      <c r="AE76" s="89">
        <v>1.2550838959202326</v>
      </c>
      <c r="AF76" s="178">
        <v>1237520.4323767947</v>
      </c>
      <c r="AG76" s="179">
        <v>302930.02508364251</v>
      </c>
      <c r="AH76" s="180">
        <v>1540450.4574604372</v>
      </c>
      <c r="AI76" s="82"/>
      <c r="AJ76" s="84">
        <v>66643.656749997739</v>
      </c>
      <c r="AK76" s="88">
        <v>1.1043774422072705</v>
      </c>
      <c r="AL76" s="85">
        <v>10361.866167000155</v>
      </c>
      <c r="AM76" s="88">
        <v>1.1934883859709922</v>
      </c>
      <c r="AN76" s="85">
        <v>77005.522916997899</v>
      </c>
      <c r="AO76" s="89">
        <v>1.1155855377895301</v>
      </c>
      <c r="AP76" s="87">
        <v>21284.439768823315</v>
      </c>
      <c r="AQ76" s="88">
        <v>0.19910235326582584</v>
      </c>
      <c r="AR76" s="85">
        <v>33574.327314178809</v>
      </c>
      <c r="AS76" s="88">
        <v>0.35957211735918099</v>
      </c>
      <c r="AT76" s="85">
        <v>54858.767083002123</v>
      </c>
      <c r="AU76" s="89">
        <v>0.27391719926601982</v>
      </c>
      <c r="AV76" s="178">
        <v>87928.096518821054</v>
      </c>
      <c r="AW76" s="179">
        <v>43936.193481178962</v>
      </c>
      <c r="AX76" s="180">
        <v>131864.29</v>
      </c>
      <c r="AY76" s="82"/>
      <c r="AZ76" s="84">
        <v>721080.38327452808</v>
      </c>
      <c r="BA76" s="88">
        <v>6.7604243617645281</v>
      </c>
      <c r="BB76" s="88">
        <v>94618.872557215174</v>
      </c>
      <c r="BC76" s="88">
        <v>6.4161437958374705</v>
      </c>
      <c r="BD76" s="85">
        <v>815699.25583174324</v>
      </c>
      <c r="BE76" s="89">
        <v>6.7186061645491124</v>
      </c>
      <c r="BF76" s="87">
        <v>340585.22776628606</v>
      </c>
      <c r="BG76" s="88">
        <v>0.68476547427250278</v>
      </c>
      <c r="BH76" s="85">
        <v>228430.05843961958</v>
      </c>
      <c r="BI76" s="88">
        <v>1.2708067695470402</v>
      </c>
      <c r="BJ76" s="85">
        <v>569015.28620590561</v>
      </c>
      <c r="BK76" s="89">
        <v>0.84033761200765233</v>
      </c>
      <c r="BL76" s="178">
        <v>1061665.6110408141</v>
      </c>
      <c r="BM76" s="179">
        <v>323048.93099683477</v>
      </c>
      <c r="BN76" s="180">
        <v>1384714.5420376488</v>
      </c>
      <c r="BO76" s="82"/>
      <c r="BP76" s="84">
        <v>0</v>
      </c>
      <c r="BQ76" s="88">
        <v>0</v>
      </c>
      <c r="BR76" s="88">
        <v>0</v>
      </c>
      <c r="BS76" s="88">
        <v>0</v>
      </c>
      <c r="BT76" s="85">
        <v>0</v>
      </c>
      <c r="BU76" s="89">
        <v>0</v>
      </c>
      <c r="BV76" s="87">
        <v>0</v>
      </c>
      <c r="BW76" s="88">
        <v>0</v>
      </c>
      <c r="BX76" s="85">
        <v>0</v>
      </c>
      <c r="BY76" s="88">
        <v>0</v>
      </c>
      <c r="BZ76" s="85">
        <v>0</v>
      </c>
      <c r="CA76" s="89">
        <v>0</v>
      </c>
      <c r="CB76" s="178">
        <v>0</v>
      </c>
      <c r="CC76" s="179">
        <v>0</v>
      </c>
      <c r="CD76" s="180">
        <v>0</v>
      </c>
      <c r="CE76" s="82"/>
      <c r="CF76" s="84">
        <v>0</v>
      </c>
      <c r="CG76" s="88">
        <v>0</v>
      </c>
      <c r="CH76" s="88">
        <v>0</v>
      </c>
      <c r="CI76" s="88">
        <v>0</v>
      </c>
      <c r="CJ76" s="85">
        <v>0</v>
      </c>
      <c r="CK76" s="89">
        <v>0</v>
      </c>
      <c r="CL76" s="87">
        <v>987</v>
      </c>
      <c r="CM76" s="88">
        <v>2.137798089627239E-3</v>
      </c>
      <c r="CN76" s="85">
        <v>555</v>
      </c>
      <c r="CO76" s="88">
        <v>3.6709991070542711E-3</v>
      </c>
      <c r="CP76" s="85">
        <v>1542</v>
      </c>
      <c r="CQ76" s="89">
        <v>2.5160106057515808E-3</v>
      </c>
      <c r="CR76" s="178">
        <v>987</v>
      </c>
      <c r="CS76" s="179">
        <v>555</v>
      </c>
      <c r="CT76" s="180">
        <v>1542</v>
      </c>
      <c r="CU76" s="82"/>
      <c r="CV76" s="87">
        <v>1202249.6886007043</v>
      </c>
      <c r="CW76" s="88">
        <v>1.8622322452442461</v>
      </c>
      <c r="CX76" s="88">
        <v>152124.33693356774</v>
      </c>
      <c r="CY76" s="88">
        <v>1.7675311613595117</v>
      </c>
      <c r="CZ76" s="85">
        <v>1354374.025534272</v>
      </c>
      <c r="DA76" s="89">
        <v>1.851092479224385</v>
      </c>
      <c r="DB76" s="87">
        <v>1400645.441103816</v>
      </c>
      <c r="DC76" s="88">
        <v>0.60454679069004669</v>
      </c>
      <c r="DD76" s="85">
        <v>553507.19285999797</v>
      </c>
      <c r="DE76" s="88">
        <v>0.58522894245693358</v>
      </c>
      <c r="DF76" s="85">
        <v>1954152.633963814</v>
      </c>
      <c r="DG76" s="89">
        <v>0.59894681680764028</v>
      </c>
      <c r="DH76" s="226"/>
      <c r="DI76" s="239" t="s">
        <v>139</v>
      </c>
      <c r="DJ76" s="87">
        <v>1354374.025534272</v>
      </c>
      <c r="DK76" s="85">
        <v>1954152.633963814</v>
      </c>
      <c r="DL76" s="86">
        <v>3308526.6594980862</v>
      </c>
      <c r="DM76"/>
    </row>
    <row r="77" spans="1:119" s="101" customFormat="1" ht="15.6">
      <c r="A77" s="74">
        <v>62</v>
      </c>
      <c r="B77" s="74" t="s">
        <v>140</v>
      </c>
      <c r="C77" s="83"/>
      <c r="D77" s="84">
        <v>518187.30139321671</v>
      </c>
      <c r="E77" s="88">
        <v>5.3568823606547582</v>
      </c>
      <c r="F77" s="88">
        <v>56540.198606783255</v>
      </c>
      <c r="G77" s="88">
        <v>4.1457837371156518</v>
      </c>
      <c r="H77" s="85">
        <v>574727.5</v>
      </c>
      <c r="I77" s="89">
        <v>5.2072328782017019</v>
      </c>
      <c r="J77" s="87">
        <v>132637.24973563291</v>
      </c>
      <c r="K77" s="88">
        <v>0.57220309548117965</v>
      </c>
      <c r="L77" s="85">
        <v>130371.62026436711</v>
      </c>
      <c r="M77" s="88">
        <v>0.71694210567501326</v>
      </c>
      <c r="N77" s="85">
        <v>263008.87</v>
      </c>
      <c r="O77" s="89">
        <v>0.63583234415984724</v>
      </c>
      <c r="P77" s="178">
        <v>650824.55112884962</v>
      </c>
      <c r="Q77" s="179">
        <v>186911.81887115038</v>
      </c>
      <c r="R77" s="180">
        <v>837736.37</v>
      </c>
      <c r="S77" s="80"/>
      <c r="T77" s="84">
        <v>1091798.7289675195</v>
      </c>
      <c r="U77" s="88">
        <v>5.9364956744086577</v>
      </c>
      <c r="V77" s="88">
        <v>114933.64255968301</v>
      </c>
      <c r="W77" s="88">
        <v>4.9804412427821214</v>
      </c>
      <c r="X77" s="85">
        <v>1206732.3715272024</v>
      </c>
      <c r="Y77" s="89">
        <v>5.8299066212242252</v>
      </c>
      <c r="Z77" s="87">
        <v>783602.68412630283</v>
      </c>
      <c r="AA77" s="88">
        <v>0.97572364568540482</v>
      </c>
      <c r="AB77" s="85">
        <v>320039.97916111338</v>
      </c>
      <c r="AC77" s="88">
        <v>1.3654456520729286</v>
      </c>
      <c r="AD77" s="85">
        <v>1103642.6632874161</v>
      </c>
      <c r="AE77" s="89">
        <v>1.0637683697169462</v>
      </c>
      <c r="AF77" s="178">
        <v>1875401.4130938223</v>
      </c>
      <c r="AG77" s="179">
        <v>434973.62172079639</v>
      </c>
      <c r="AH77" s="180">
        <v>2310375.0348146185</v>
      </c>
      <c r="AI77" s="82"/>
      <c r="AJ77" s="84">
        <v>0</v>
      </c>
      <c r="AK77" s="88">
        <v>0</v>
      </c>
      <c r="AL77" s="85">
        <v>0</v>
      </c>
      <c r="AM77" s="88">
        <v>0</v>
      </c>
      <c r="AN77" s="85">
        <v>0</v>
      </c>
      <c r="AO77" s="89">
        <v>0</v>
      </c>
      <c r="AP77" s="87">
        <v>0</v>
      </c>
      <c r="AQ77" s="88">
        <v>0</v>
      </c>
      <c r="AR77" s="85">
        <v>0</v>
      </c>
      <c r="AS77" s="88">
        <v>0</v>
      </c>
      <c r="AT77" s="85">
        <v>0</v>
      </c>
      <c r="AU77" s="89">
        <v>0</v>
      </c>
      <c r="AV77" s="178">
        <v>0</v>
      </c>
      <c r="AW77" s="179">
        <v>0</v>
      </c>
      <c r="AX77" s="180">
        <v>0</v>
      </c>
      <c r="AY77" s="82"/>
      <c r="AZ77" s="84">
        <v>216385.86479929535</v>
      </c>
      <c r="BA77" s="88">
        <v>2.0287062383913237</v>
      </c>
      <c r="BB77" s="88">
        <v>28393.764467216733</v>
      </c>
      <c r="BC77" s="88">
        <v>1.9253925861000023</v>
      </c>
      <c r="BD77" s="85">
        <v>244779.62926651209</v>
      </c>
      <c r="BE77" s="89">
        <v>2.0161571981196786</v>
      </c>
      <c r="BF77" s="87">
        <v>283872.29225000966</v>
      </c>
      <c r="BG77" s="88">
        <v>0.57074097461675732</v>
      </c>
      <c r="BH77" s="85">
        <v>190392.76815774266</v>
      </c>
      <c r="BI77" s="88">
        <v>1.0591969388810285</v>
      </c>
      <c r="BJ77" s="85">
        <v>474265.06040775229</v>
      </c>
      <c r="BK77" s="89">
        <v>0.70040784137651024</v>
      </c>
      <c r="BL77" s="178">
        <v>500258.15704930504</v>
      </c>
      <c r="BM77" s="179">
        <v>218786.53262495939</v>
      </c>
      <c r="BN77" s="180">
        <v>719044.6896742644</v>
      </c>
      <c r="BO77" s="82"/>
      <c r="BP77" s="84">
        <v>9599.8200000000015</v>
      </c>
      <c r="BQ77" s="88">
        <v>0.13055118110236222</v>
      </c>
      <c r="BR77" s="88">
        <v>714.54</v>
      </c>
      <c r="BS77" s="88">
        <v>7.4377016758613509E-2</v>
      </c>
      <c r="BT77" s="85">
        <v>10314.36</v>
      </c>
      <c r="BU77" s="89">
        <v>0.12406013952369498</v>
      </c>
      <c r="BV77" s="87">
        <v>28337.14</v>
      </c>
      <c r="BW77" s="88">
        <v>0.13119957404449384</v>
      </c>
      <c r="BX77" s="85">
        <v>7644.81</v>
      </c>
      <c r="BY77" s="88">
        <v>7.2629943851715326E-2</v>
      </c>
      <c r="BZ77" s="85">
        <v>35981.949999999997</v>
      </c>
      <c r="CA77" s="89">
        <v>0.11200885936459117</v>
      </c>
      <c r="CB77" s="178">
        <v>37936.959999999999</v>
      </c>
      <c r="CC77" s="179">
        <v>8359.35</v>
      </c>
      <c r="CD77" s="180">
        <v>46296.31</v>
      </c>
      <c r="CE77" s="82"/>
      <c r="CF77" s="84">
        <v>0</v>
      </c>
      <c r="CG77" s="88">
        <v>0</v>
      </c>
      <c r="CH77" s="88">
        <v>0</v>
      </c>
      <c r="CI77" s="88">
        <v>0</v>
      </c>
      <c r="CJ77" s="85">
        <v>0</v>
      </c>
      <c r="CK77" s="89">
        <v>0</v>
      </c>
      <c r="CL77" s="87">
        <v>0</v>
      </c>
      <c r="CM77" s="88">
        <v>0</v>
      </c>
      <c r="CN77" s="85">
        <v>0</v>
      </c>
      <c r="CO77" s="88">
        <v>0</v>
      </c>
      <c r="CP77" s="85">
        <v>0</v>
      </c>
      <c r="CQ77" s="89">
        <v>0</v>
      </c>
      <c r="CR77" s="178">
        <v>0</v>
      </c>
      <c r="CS77" s="179">
        <v>0</v>
      </c>
      <c r="CT77" s="180">
        <v>0</v>
      </c>
      <c r="CU77" s="82"/>
      <c r="CV77" s="87">
        <v>1835971.7151600316</v>
      </c>
      <c r="CW77" s="88">
        <v>2.8438399791201179</v>
      </c>
      <c r="CX77" s="88">
        <v>200582.14563368302</v>
      </c>
      <c r="CY77" s="88">
        <v>2.3305619598178491</v>
      </c>
      <c r="CZ77" s="85">
        <v>2036553.8607937146</v>
      </c>
      <c r="DA77" s="89">
        <v>2.7834626655391626</v>
      </c>
      <c r="DB77" s="87">
        <v>1228449.3661119454</v>
      </c>
      <c r="DC77" s="88">
        <v>0.53022349554997272</v>
      </c>
      <c r="DD77" s="85">
        <v>648449.17758322321</v>
      </c>
      <c r="DE77" s="88">
        <v>0.68561209561387781</v>
      </c>
      <c r="DF77" s="85">
        <v>1876898.5436951686</v>
      </c>
      <c r="DG77" s="89">
        <v>0.57526847630978539</v>
      </c>
      <c r="DH77" s="226"/>
      <c r="DI77" s="239" t="s">
        <v>140</v>
      </c>
      <c r="DJ77" s="87">
        <v>2036553.8607937146</v>
      </c>
      <c r="DK77" s="85">
        <v>1876898.5436951686</v>
      </c>
      <c r="DL77" s="86">
        <v>3913452.404488883</v>
      </c>
      <c r="DM77"/>
    </row>
    <row r="78" spans="1:119" s="101" customFormat="1" ht="15.6">
      <c r="A78" s="74">
        <v>63</v>
      </c>
      <c r="B78" s="74" t="s">
        <v>141</v>
      </c>
      <c r="C78" s="83"/>
      <c r="D78" s="84">
        <v>3851812.4064118252</v>
      </c>
      <c r="E78" s="88">
        <v>39.819011158672069</v>
      </c>
      <c r="F78" s="88">
        <v>420277.06558817497</v>
      </c>
      <c r="G78" s="88">
        <v>30.816620148714986</v>
      </c>
      <c r="H78" s="85">
        <v>4272089.4720000001</v>
      </c>
      <c r="I78" s="89">
        <v>38.706630111170504</v>
      </c>
      <c r="J78" s="87">
        <v>2275359.8481199523</v>
      </c>
      <c r="K78" s="88">
        <v>9.8160053154212115</v>
      </c>
      <c r="L78" s="85">
        <v>2236493.5240676184</v>
      </c>
      <c r="M78" s="88">
        <v>12.298967928925993</v>
      </c>
      <c r="N78" s="85">
        <v>4511853.3721875707</v>
      </c>
      <c r="O78" s="89">
        <v>10.907549643263113</v>
      </c>
      <c r="P78" s="178">
        <v>6127172.2545317775</v>
      </c>
      <c r="Q78" s="179">
        <v>2656770.5896557933</v>
      </c>
      <c r="R78" s="180">
        <v>8783942.8441875707</v>
      </c>
      <c r="S78" s="80"/>
      <c r="T78" s="84">
        <v>1354320.5741843036</v>
      </c>
      <c r="U78" s="88">
        <v>7.3639197565387091</v>
      </c>
      <c r="V78" s="88">
        <v>159869.01244225743</v>
      </c>
      <c r="W78" s="88">
        <v>6.9276341137174429</v>
      </c>
      <c r="X78" s="85">
        <v>1514189.5866265611</v>
      </c>
      <c r="Y78" s="89">
        <v>7.3152789343763525</v>
      </c>
      <c r="Z78" s="87">
        <v>4290601.5856941435</v>
      </c>
      <c r="AA78" s="88">
        <v>5.3425562548255501</v>
      </c>
      <c r="AB78" s="85">
        <v>1201725.4286133968</v>
      </c>
      <c r="AC78" s="88">
        <v>5.1271430706461452</v>
      </c>
      <c r="AD78" s="85">
        <v>5492327.0143075399</v>
      </c>
      <c r="AE78" s="89">
        <v>5.2938908111426688</v>
      </c>
      <c r="AF78" s="178">
        <v>5644922.1598784477</v>
      </c>
      <c r="AG78" s="179">
        <v>1361594.4410556543</v>
      </c>
      <c r="AH78" s="180">
        <v>7006516.6009341022</v>
      </c>
      <c r="AI78" s="82"/>
      <c r="AJ78" s="84">
        <v>1164156.8709253415</v>
      </c>
      <c r="AK78" s="88">
        <v>19.291687313370478</v>
      </c>
      <c r="AL78" s="85">
        <v>181005.03907181643</v>
      </c>
      <c r="AM78" s="88">
        <v>20.848311342065934</v>
      </c>
      <c r="AN78" s="85">
        <v>1345161.909997158</v>
      </c>
      <c r="AO78" s="89">
        <v>19.48747461134278</v>
      </c>
      <c r="AP78" s="87">
        <v>23185.489165281284</v>
      </c>
      <c r="AQ78" s="88">
        <v>0.21688545738415824</v>
      </c>
      <c r="AR78" s="85">
        <v>36573.065141922467</v>
      </c>
      <c r="AS78" s="88">
        <v>0.39168780206186443</v>
      </c>
      <c r="AT78" s="85">
        <v>59758.554307203754</v>
      </c>
      <c r="AU78" s="89">
        <v>0.29838249560456248</v>
      </c>
      <c r="AV78" s="178">
        <v>1187342.3600906227</v>
      </c>
      <c r="AW78" s="179">
        <v>217578.1042137389</v>
      </c>
      <c r="AX78" s="180">
        <v>1404920.4643043615</v>
      </c>
      <c r="AY78" s="82"/>
      <c r="AZ78" s="84">
        <v>628205.63759574364</v>
      </c>
      <c r="BA78" s="88">
        <v>5.8896855262018679</v>
      </c>
      <c r="BB78" s="88">
        <v>82432.015267798328</v>
      </c>
      <c r="BC78" s="88">
        <v>5.5897481025156521</v>
      </c>
      <c r="BD78" s="85">
        <v>710637.65286354197</v>
      </c>
      <c r="BE78" s="89">
        <v>5.8532534891444783</v>
      </c>
      <c r="BF78" s="87">
        <v>599633.76347834466</v>
      </c>
      <c r="BG78" s="88">
        <v>1.2055969107380642</v>
      </c>
      <c r="BH78" s="85">
        <v>402173.56616453396</v>
      </c>
      <c r="BI78" s="88">
        <v>2.2373802025264471</v>
      </c>
      <c r="BJ78" s="85">
        <v>1001807.3296428786</v>
      </c>
      <c r="BK78" s="89">
        <v>1.4794969476078765</v>
      </c>
      <c r="BL78" s="178">
        <v>1227839.4010740882</v>
      </c>
      <c r="BM78" s="179">
        <v>484605.58143233228</v>
      </c>
      <c r="BN78" s="180">
        <v>1712444.9825064205</v>
      </c>
      <c r="BO78" s="82"/>
      <c r="BP78" s="84">
        <v>0</v>
      </c>
      <c r="BQ78" s="88">
        <v>0</v>
      </c>
      <c r="BR78" s="88">
        <v>0</v>
      </c>
      <c r="BS78" s="88">
        <v>0</v>
      </c>
      <c r="BT78" s="85">
        <v>0</v>
      </c>
      <c r="BU78" s="89">
        <v>0</v>
      </c>
      <c r="BV78" s="87">
        <v>0</v>
      </c>
      <c r="BW78" s="88">
        <v>0</v>
      </c>
      <c r="BX78" s="85">
        <v>0</v>
      </c>
      <c r="BY78" s="88">
        <v>0</v>
      </c>
      <c r="BZ78" s="85">
        <v>0</v>
      </c>
      <c r="CA78" s="89">
        <v>0</v>
      </c>
      <c r="CB78" s="178">
        <v>0</v>
      </c>
      <c r="CC78" s="179">
        <v>0</v>
      </c>
      <c r="CD78" s="180">
        <v>0</v>
      </c>
      <c r="CE78" s="82"/>
      <c r="CF78" s="84">
        <v>3624323</v>
      </c>
      <c r="CG78" s="88">
        <v>29.132087452777107</v>
      </c>
      <c r="CH78" s="88">
        <v>402702</v>
      </c>
      <c r="CI78" s="88">
        <v>24.6829298191848</v>
      </c>
      <c r="CJ78" s="85">
        <v>4027025</v>
      </c>
      <c r="CK78" s="89">
        <v>28.616272872623913</v>
      </c>
      <c r="CL78" s="87">
        <v>2316152</v>
      </c>
      <c r="CM78" s="88">
        <v>5.0166821893478311</v>
      </c>
      <c r="CN78" s="85">
        <v>1302837</v>
      </c>
      <c r="CO78" s="88">
        <v>8.6175017362833621</v>
      </c>
      <c r="CP78" s="85">
        <v>3618989</v>
      </c>
      <c r="CQ78" s="89">
        <v>5.9049382011013662</v>
      </c>
      <c r="CR78" s="178">
        <v>5940475</v>
      </c>
      <c r="CS78" s="179">
        <v>1705539</v>
      </c>
      <c r="CT78" s="180">
        <v>7646014</v>
      </c>
      <c r="CU78" s="82"/>
      <c r="CV78" s="87">
        <v>10622818.489117214</v>
      </c>
      <c r="CW78" s="88">
        <v>16.45428176307972</v>
      </c>
      <c r="CX78" s="88">
        <v>1246285.1323700473</v>
      </c>
      <c r="CY78" s="88">
        <v>14.480574586596882</v>
      </c>
      <c r="CZ78" s="85">
        <v>11869103.621487262</v>
      </c>
      <c r="DA78" s="89">
        <v>16.222112972229336</v>
      </c>
      <c r="DB78" s="87">
        <v>9504932.6864577197</v>
      </c>
      <c r="DC78" s="88">
        <v>4.1025204400012258</v>
      </c>
      <c r="DD78" s="85">
        <v>5179802.5839874716</v>
      </c>
      <c r="DE78" s="88">
        <v>5.4766594318304067</v>
      </c>
      <c r="DF78" s="85">
        <v>14684735.27044519</v>
      </c>
      <c r="DG78" s="89">
        <v>4.5008641049985139</v>
      </c>
      <c r="DH78" s="226"/>
      <c r="DI78" s="239" t="s">
        <v>141</v>
      </c>
      <c r="DJ78" s="87">
        <v>11869103.621487262</v>
      </c>
      <c r="DK78" s="85">
        <v>14684735.27044519</v>
      </c>
      <c r="DL78" s="86">
        <v>26553838.89193245</v>
      </c>
      <c r="DM78"/>
    </row>
    <row r="79" spans="1:119" s="101" customFormat="1" ht="15.6">
      <c r="A79" s="74">
        <v>64</v>
      </c>
      <c r="B79" s="74" t="s">
        <v>142</v>
      </c>
      <c r="C79" s="83"/>
      <c r="D79" s="84">
        <v>0</v>
      </c>
      <c r="E79" s="88">
        <v>0</v>
      </c>
      <c r="F79" s="88">
        <v>0</v>
      </c>
      <c r="G79" s="88">
        <v>0</v>
      </c>
      <c r="H79" s="85">
        <v>0</v>
      </c>
      <c r="I79" s="89">
        <v>0</v>
      </c>
      <c r="J79" s="87">
        <v>0</v>
      </c>
      <c r="K79" s="88">
        <v>0</v>
      </c>
      <c r="L79" s="85">
        <v>0</v>
      </c>
      <c r="M79" s="88">
        <v>0</v>
      </c>
      <c r="N79" s="85">
        <v>0</v>
      </c>
      <c r="O79" s="89">
        <v>0</v>
      </c>
      <c r="P79" s="178">
        <v>0</v>
      </c>
      <c r="Q79" s="179">
        <v>0</v>
      </c>
      <c r="R79" s="180">
        <v>0</v>
      </c>
      <c r="S79" s="80"/>
      <c r="T79" s="84">
        <v>389775.13609845197</v>
      </c>
      <c r="U79" s="88">
        <v>2.1193452126736663</v>
      </c>
      <c r="V79" s="88">
        <v>45065.163136673902</v>
      </c>
      <c r="W79" s="88">
        <v>1.9528172265317807</v>
      </c>
      <c r="X79" s="85">
        <v>434840.29923512589</v>
      </c>
      <c r="Y79" s="89">
        <v>2.1007792610035554</v>
      </c>
      <c r="Z79" s="87">
        <v>669949.75789566454</v>
      </c>
      <c r="AA79" s="88">
        <v>0.83420569306606618</v>
      </c>
      <c r="AB79" s="85">
        <v>207698.85152213741</v>
      </c>
      <c r="AC79" s="88">
        <v>0.88614395768559173</v>
      </c>
      <c r="AD79" s="85">
        <v>877648.60941780196</v>
      </c>
      <c r="AE79" s="89">
        <v>0.84593941633586833</v>
      </c>
      <c r="AF79" s="178">
        <v>1059724.8939941165</v>
      </c>
      <c r="AG79" s="179">
        <v>252764.01465881133</v>
      </c>
      <c r="AH79" s="180">
        <v>1312488.9086529277</v>
      </c>
      <c r="AI79" s="82"/>
      <c r="AJ79" s="84">
        <v>64621.53282461418</v>
      </c>
      <c r="AK79" s="88">
        <v>1.0708680557563042</v>
      </c>
      <c r="AL79" s="85">
        <v>10047.462988817497</v>
      </c>
      <c r="AM79" s="88">
        <v>1.1572751657241991</v>
      </c>
      <c r="AN79" s="85">
        <v>74668.995813431684</v>
      </c>
      <c r="AO79" s="89">
        <v>1.0817360715869397</v>
      </c>
      <c r="AP79" s="87">
        <v>20638.620241596913</v>
      </c>
      <c r="AQ79" s="88">
        <v>0.1930611236608942</v>
      </c>
      <c r="AR79" s="85">
        <v>32555.603944971423</v>
      </c>
      <c r="AS79" s="88">
        <v>0.34866186097663587</v>
      </c>
      <c r="AT79" s="85">
        <v>53194.224186568332</v>
      </c>
      <c r="AU79" s="89">
        <v>0.26560591280273788</v>
      </c>
      <c r="AV79" s="178">
        <v>85260.153066211089</v>
      </c>
      <c r="AW79" s="179">
        <v>42603.066933788919</v>
      </c>
      <c r="AX79" s="180">
        <v>127863.22</v>
      </c>
      <c r="AY79" s="82"/>
      <c r="AZ79" s="84">
        <v>1361129.9263498425</v>
      </c>
      <c r="BA79" s="88">
        <v>12.761151359901769</v>
      </c>
      <c r="BB79" s="88">
        <v>178605.02382586006</v>
      </c>
      <c r="BC79" s="88">
        <v>12.11127848551299</v>
      </c>
      <c r="BD79" s="85">
        <v>1539734.9501757026</v>
      </c>
      <c r="BE79" s="89">
        <v>12.682214252450004</v>
      </c>
      <c r="BF79" s="87">
        <v>1134149.8837265805</v>
      </c>
      <c r="BG79" s="88">
        <v>2.2802711912069977</v>
      </c>
      <c r="BH79" s="85">
        <v>760672.81578263396</v>
      </c>
      <c r="BI79" s="88">
        <v>4.2317905546677306</v>
      </c>
      <c r="BJ79" s="85">
        <v>1894822.6995092146</v>
      </c>
      <c r="BK79" s="89">
        <v>2.7983269010233154</v>
      </c>
      <c r="BL79" s="178">
        <v>2495279.810076423</v>
      </c>
      <c r="BM79" s="179">
        <v>939277.83960849396</v>
      </c>
      <c r="BN79" s="180">
        <v>3434557.6496849172</v>
      </c>
      <c r="BO79" s="82"/>
      <c r="BP79" s="84">
        <v>0</v>
      </c>
      <c r="BQ79" s="88">
        <v>0</v>
      </c>
      <c r="BR79" s="88">
        <v>0</v>
      </c>
      <c r="BS79" s="88">
        <v>0</v>
      </c>
      <c r="BT79" s="85">
        <v>0</v>
      </c>
      <c r="BU79" s="89">
        <v>0</v>
      </c>
      <c r="BV79" s="87">
        <v>0</v>
      </c>
      <c r="BW79" s="88">
        <v>0</v>
      </c>
      <c r="BX79" s="85">
        <v>0</v>
      </c>
      <c r="BY79" s="88">
        <v>0</v>
      </c>
      <c r="BZ79" s="85">
        <v>0</v>
      </c>
      <c r="CA79" s="89">
        <v>0</v>
      </c>
      <c r="CB79" s="178">
        <v>0</v>
      </c>
      <c r="CC79" s="179">
        <v>0</v>
      </c>
      <c r="CD79" s="180">
        <v>0</v>
      </c>
      <c r="CE79" s="82"/>
      <c r="CF79" s="84">
        <v>0</v>
      </c>
      <c r="CG79" s="88">
        <v>0</v>
      </c>
      <c r="CH79" s="88">
        <v>0</v>
      </c>
      <c r="CI79" s="88">
        <v>0</v>
      </c>
      <c r="CJ79" s="85">
        <v>0</v>
      </c>
      <c r="CK79" s="89">
        <v>0</v>
      </c>
      <c r="CL79" s="87">
        <v>0</v>
      </c>
      <c r="CM79" s="88">
        <v>0</v>
      </c>
      <c r="CN79" s="85">
        <v>0</v>
      </c>
      <c r="CO79" s="88">
        <v>0</v>
      </c>
      <c r="CP79" s="85">
        <v>0</v>
      </c>
      <c r="CQ79" s="89">
        <v>0</v>
      </c>
      <c r="CR79" s="178">
        <v>0</v>
      </c>
      <c r="CS79" s="179">
        <v>0</v>
      </c>
      <c r="CT79" s="180">
        <v>0</v>
      </c>
      <c r="CU79" s="82"/>
      <c r="CV79" s="87">
        <v>1815526.5952729087</v>
      </c>
      <c r="CW79" s="88">
        <v>2.8121713815960891</v>
      </c>
      <c r="CX79" s="88">
        <v>233717.64995135146</v>
      </c>
      <c r="CY79" s="88">
        <v>2.7155630556939032</v>
      </c>
      <c r="CZ79" s="85">
        <v>2049244.2452242603</v>
      </c>
      <c r="DA79" s="89">
        <v>2.8008072651364433</v>
      </c>
      <c r="DB79" s="87">
        <v>1824738.2618638421</v>
      </c>
      <c r="DC79" s="88">
        <v>0.78759379617853975</v>
      </c>
      <c r="DD79" s="85">
        <v>1000927.2712497428</v>
      </c>
      <c r="DE79" s="88">
        <v>1.0582908695424202</v>
      </c>
      <c r="DF79" s="85">
        <v>2825665.5331135849</v>
      </c>
      <c r="DG79" s="89">
        <v>0.86606508980238894</v>
      </c>
      <c r="DH79" s="226"/>
      <c r="DI79" s="239" t="s">
        <v>142</v>
      </c>
      <c r="DJ79" s="87">
        <v>2049244.2452242603</v>
      </c>
      <c r="DK79" s="85">
        <v>2825665.5331135849</v>
      </c>
      <c r="DL79" s="86">
        <v>4874909.7783378456</v>
      </c>
      <c r="DM79"/>
    </row>
    <row r="80" spans="1:119" s="101" customFormat="1" ht="15.6">
      <c r="A80" s="74">
        <v>65</v>
      </c>
      <c r="B80" s="74" t="s">
        <v>143</v>
      </c>
      <c r="C80" s="83"/>
      <c r="D80" s="84">
        <v>0</v>
      </c>
      <c r="E80" s="88">
        <v>0</v>
      </c>
      <c r="F80" s="88">
        <v>0</v>
      </c>
      <c r="G80" s="88">
        <v>0</v>
      </c>
      <c r="H80" s="85">
        <v>0</v>
      </c>
      <c r="I80" s="89">
        <v>0</v>
      </c>
      <c r="J80" s="87">
        <v>0</v>
      </c>
      <c r="K80" s="88">
        <v>0</v>
      </c>
      <c r="L80" s="85">
        <v>0</v>
      </c>
      <c r="M80" s="88">
        <v>0</v>
      </c>
      <c r="N80" s="85">
        <v>0</v>
      </c>
      <c r="O80" s="89">
        <v>0</v>
      </c>
      <c r="P80" s="178">
        <v>0</v>
      </c>
      <c r="Q80" s="179">
        <v>0</v>
      </c>
      <c r="R80" s="180">
        <v>0</v>
      </c>
      <c r="S80" s="80"/>
      <c r="T80" s="84">
        <v>1171818.6633792117</v>
      </c>
      <c r="U80" s="88">
        <v>6.3715923473556062</v>
      </c>
      <c r="V80" s="88">
        <v>153633.15327573736</v>
      </c>
      <c r="W80" s="88">
        <v>6.6574144505671171</v>
      </c>
      <c r="X80" s="85">
        <v>1325451.816654949</v>
      </c>
      <c r="Y80" s="89">
        <v>6.4034582185368807</v>
      </c>
      <c r="Z80" s="87">
        <v>1491209.6868654131</v>
      </c>
      <c r="AA80" s="88">
        <v>1.8568192549927385</v>
      </c>
      <c r="AB80" s="85">
        <v>424849.41946475196</v>
      </c>
      <c r="AC80" s="88">
        <v>1.8126135182061649</v>
      </c>
      <c r="AD80" s="85">
        <v>1916059.1063301652</v>
      </c>
      <c r="AE80" s="89">
        <v>1.8468324391799444</v>
      </c>
      <c r="AF80" s="178">
        <v>2663028.3502446245</v>
      </c>
      <c r="AG80" s="179">
        <v>578482.57274048938</v>
      </c>
      <c r="AH80" s="180">
        <v>3241510.9229851142</v>
      </c>
      <c r="AI80" s="82"/>
      <c r="AJ80" s="84">
        <v>0</v>
      </c>
      <c r="AK80" s="88">
        <v>0</v>
      </c>
      <c r="AL80" s="85">
        <v>0</v>
      </c>
      <c r="AM80" s="88">
        <v>0</v>
      </c>
      <c r="AN80" s="85">
        <v>0</v>
      </c>
      <c r="AO80" s="89">
        <v>0</v>
      </c>
      <c r="AP80" s="87">
        <v>0</v>
      </c>
      <c r="AQ80" s="88">
        <v>0</v>
      </c>
      <c r="AR80" s="85">
        <v>0</v>
      </c>
      <c r="AS80" s="88">
        <v>0</v>
      </c>
      <c r="AT80" s="85">
        <v>0</v>
      </c>
      <c r="AU80" s="89">
        <v>0</v>
      </c>
      <c r="AV80" s="178">
        <v>0</v>
      </c>
      <c r="AW80" s="179">
        <v>0</v>
      </c>
      <c r="AX80" s="180">
        <v>0</v>
      </c>
      <c r="AY80" s="82"/>
      <c r="AZ80" s="84">
        <v>757436.35093720967</v>
      </c>
      <c r="BA80" s="88">
        <v>7.1012764708819418</v>
      </c>
      <c r="BB80" s="88">
        <v>99389.437324693863</v>
      </c>
      <c r="BC80" s="88">
        <v>6.7396377110391175</v>
      </c>
      <c r="BD80" s="85">
        <v>856825.78826190357</v>
      </c>
      <c r="BE80" s="89">
        <v>7.0573498526625169</v>
      </c>
      <c r="BF80" s="87">
        <v>203473.82636339852</v>
      </c>
      <c r="BG80" s="88">
        <v>0.40909540359567431</v>
      </c>
      <c r="BH80" s="85">
        <v>136469.62421699328</v>
      </c>
      <c r="BI80" s="88">
        <v>0.75921060248004624</v>
      </c>
      <c r="BJ80" s="85">
        <v>339943.4505803918</v>
      </c>
      <c r="BK80" s="89">
        <v>0.50203794942513269</v>
      </c>
      <c r="BL80" s="178">
        <v>960910.17730060825</v>
      </c>
      <c r="BM80" s="179">
        <v>235859.06154168714</v>
      </c>
      <c r="BN80" s="180">
        <v>1196769.2388422955</v>
      </c>
      <c r="BO80" s="82"/>
      <c r="BP80" s="84">
        <v>187174.86000000004</v>
      </c>
      <c r="BQ80" s="88">
        <v>2.5454538778507616</v>
      </c>
      <c r="BR80" s="88">
        <v>-5177.1999999999989</v>
      </c>
      <c r="BS80" s="88">
        <v>-0.53889871968356395</v>
      </c>
      <c r="BT80" s="85">
        <v>181997.66000000003</v>
      </c>
      <c r="BU80" s="89">
        <v>2.1890505171999042</v>
      </c>
      <c r="BV80" s="87">
        <v>925696.02999999956</v>
      </c>
      <c r="BW80" s="88">
        <v>4.2859274023659033</v>
      </c>
      <c r="BX80" s="85">
        <v>63781.840000000004</v>
      </c>
      <c r="BY80" s="88">
        <v>0.60596292883133662</v>
      </c>
      <c r="BZ80" s="85">
        <v>989477.86999999953</v>
      </c>
      <c r="CA80" s="89">
        <v>3.080163459323499</v>
      </c>
      <c r="CB80" s="178">
        <v>1112870.8899999997</v>
      </c>
      <c r="CC80" s="179">
        <v>58604.640000000007</v>
      </c>
      <c r="CD80" s="180">
        <v>1171475.5299999996</v>
      </c>
      <c r="CE80" s="82"/>
      <c r="CF80" s="84">
        <v>0</v>
      </c>
      <c r="CG80" s="88">
        <v>0</v>
      </c>
      <c r="CH80" s="88">
        <v>0</v>
      </c>
      <c r="CI80" s="88">
        <v>0</v>
      </c>
      <c r="CJ80" s="85">
        <v>0</v>
      </c>
      <c r="CK80" s="89">
        <v>0</v>
      </c>
      <c r="CL80" s="87">
        <v>0</v>
      </c>
      <c r="CM80" s="88">
        <v>0</v>
      </c>
      <c r="CN80" s="85">
        <v>0</v>
      </c>
      <c r="CO80" s="88">
        <v>0</v>
      </c>
      <c r="CP80" s="85">
        <v>0</v>
      </c>
      <c r="CQ80" s="89">
        <v>0</v>
      </c>
      <c r="CR80" s="178">
        <v>0</v>
      </c>
      <c r="CS80" s="179">
        <v>0</v>
      </c>
      <c r="CT80" s="180">
        <v>0</v>
      </c>
      <c r="CU80" s="82"/>
      <c r="CV80" s="87">
        <v>2116429.8743164213</v>
      </c>
      <c r="CW80" s="88">
        <v>3.2782574153439943</v>
      </c>
      <c r="CX80" s="88">
        <v>247845.39060043122</v>
      </c>
      <c r="CY80" s="88">
        <v>2.8797131341113937</v>
      </c>
      <c r="CZ80" s="85">
        <v>2364275.2649168526</v>
      </c>
      <c r="DA80" s="89">
        <v>3.2313763252934451</v>
      </c>
      <c r="DB80" s="87">
        <v>2620379.5432288111</v>
      </c>
      <c r="DC80" s="88">
        <v>1.1310086027199022</v>
      </c>
      <c r="DD80" s="85">
        <v>625100.88368174515</v>
      </c>
      <c r="DE80" s="88">
        <v>0.66092570034314502</v>
      </c>
      <c r="DF80" s="85">
        <v>3245480.4269105564</v>
      </c>
      <c r="DG80" s="89">
        <v>0.99473814733019206</v>
      </c>
      <c r="DH80" s="226"/>
      <c r="DI80" s="239" t="s">
        <v>143</v>
      </c>
      <c r="DJ80" s="87">
        <v>2364275.2649168526</v>
      </c>
      <c r="DK80" s="85">
        <v>3245480.4269105564</v>
      </c>
      <c r="DL80" s="86">
        <v>5609755.691827409</v>
      </c>
      <c r="DM80"/>
    </row>
    <row r="81" spans="1:119" s="101" customFormat="1" ht="15.6">
      <c r="A81" s="74">
        <v>66</v>
      </c>
      <c r="B81" s="74" t="s">
        <v>144</v>
      </c>
      <c r="C81" s="83"/>
      <c r="D81" s="84">
        <v>0</v>
      </c>
      <c r="E81" s="88">
        <v>0</v>
      </c>
      <c r="F81" s="88">
        <v>0</v>
      </c>
      <c r="G81" s="88">
        <v>0</v>
      </c>
      <c r="H81" s="85">
        <v>0</v>
      </c>
      <c r="I81" s="89">
        <v>0</v>
      </c>
      <c r="J81" s="87">
        <v>0</v>
      </c>
      <c r="K81" s="88">
        <v>0</v>
      </c>
      <c r="L81" s="85">
        <v>0</v>
      </c>
      <c r="M81" s="88">
        <v>0</v>
      </c>
      <c r="N81" s="85">
        <v>0</v>
      </c>
      <c r="O81" s="89">
        <v>0</v>
      </c>
      <c r="P81" s="178">
        <v>0</v>
      </c>
      <c r="Q81" s="179">
        <v>0</v>
      </c>
      <c r="R81" s="180">
        <v>0</v>
      </c>
      <c r="S81" s="80"/>
      <c r="T81" s="84">
        <v>1238871.8097200124</v>
      </c>
      <c r="U81" s="88">
        <v>6.7361840093958145</v>
      </c>
      <c r="V81" s="88">
        <v>149596.68252022268</v>
      </c>
      <c r="W81" s="88">
        <v>6.4825013008719798</v>
      </c>
      <c r="X81" s="85">
        <v>1388468.492240235</v>
      </c>
      <c r="Y81" s="89">
        <v>6.7079013104026037</v>
      </c>
      <c r="Z81" s="87">
        <v>3896456.0232423088</v>
      </c>
      <c r="AA81" s="88">
        <v>4.8517754638497985</v>
      </c>
      <c r="AB81" s="85">
        <v>1079755.8544254757</v>
      </c>
      <c r="AC81" s="88">
        <v>4.606761757047062</v>
      </c>
      <c r="AD81" s="85">
        <v>4976211.8776677847</v>
      </c>
      <c r="AE81" s="89">
        <v>4.7964227666814958</v>
      </c>
      <c r="AF81" s="178">
        <v>5135327.8329623211</v>
      </c>
      <c r="AG81" s="179">
        <v>1229352.5369456983</v>
      </c>
      <c r="AH81" s="180">
        <v>6364680.3699080199</v>
      </c>
      <c r="AI81" s="82"/>
      <c r="AJ81" s="84">
        <v>0</v>
      </c>
      <c r="AK81" s="88">
        <v>0</v>
      </c>
      <c r="AL81" s="85">
        <v>0</v>
      </c>
      <c r="AM81" s="88">
        <v>0</v>
      </c>
      <c r="AN81" s="85">
        <v>0</v>
      </c>
      <c r="AO81" s="89">
        <v>0</v>
      </c>
      <c r="AP81" s="87">
        <v>0</v>
      </c>
      <c r="AQ81" s="88">
        <v>0</v>
      </c>
      <c r="AR81" s="85">
        <v>0</v>
      </c>
      <c r="AS81" s="88">
        <v>0</v>
      </c>
      <c r="AT81" s="85">
        <v>0</v>
      </c>
      <c r="AU81" s="89">
        <v>0</v>
      </c>
      <c r="AV81" s="178">
        <v>0</v>
      </c>
      <c r="AW81" s="179">
        <v>0</v>
      </c>
      <c r="AX81" s="180">
        <v>0</v>
      </c>
      <c r="AY81" s="82"/>
      <c r="AZ81" s="84">
        <v>188328.78508613314</v>
      </c>
      <c r="BA81" s="88">
        <v>1.765659607790339</v>
      </c>
      <c r="BB81" s="88">
        <v>24712.164868498181</v>
      </c>
      <c r="BC81" s="88">
        <v>1.6757418368819543</v>
      </c>
      <c r="BD81" s="85">
        <v>213040.94995463133</v>
      </c>
      <c r="BE81" s="89">
        <v>1.7547377044093215</v>
      </c>
      <c r="BF81" s="87">
        <v>914356.84392887505</v>
      </c>
      <c r="BG81" s="88">
        <v>1.8383651046572005</v>
      </c>
      <c r="BH81" s="85">
        <v>613257.91686028731</v>
      </c>
      <c r="BI81" s="88">
        <v>3.4116889762577736</v>
      </c>
      <c r="BJ81" s="85">
        <v>1527614.7607891625</v>
      </c>
      <c r="BK81" s="89">
        <v>2.2560239966640858</v>
      </c>
      <c r="BL81" s="178">
        <v>1102685.6290150082</v>
      </c>
      <c r="BM81" s="179">
        <v>637970.08172878553</v>
      </c>
      <c r="BN81" s="180">
        <v>1740655.7107437938</v>
      </c>
      <c r="BO81" s="82"/>
      <c r="BP81" s="84">
        <v>0</v>
      </c>
      <c r="BQ81" s="88">
        <v>0</v>
      </c>
      <c r="BR81" s="88">
        <v>0</v>
      </c>
      <c r="BS81" s="88">
        <v>0</v>
      </c>
      <c r="BT81" s="85">
        <v>0</v>
      </c>
      <c r="BU81" s="89">
        <v>0</v>
      </c>
      <c r="BV81" s="87">
        <v>0</v>
      </c>
      <c r="BW81" s="88">
        <v>0</v>
      </c>
      <c r="BX81" s="85">
        <v>0</v>
      </c>
      <c r="BY81" s="88">
        <v>0</v>
      </c>
      <c r="BZ81" s="85">
        <v>0</v>
      </c>
      <c r="CA81" s="89">
        <v>0</v>
      </c>
      <c r="CB81" s="178">
        <v>0</v>
      </c>
      <c r="CC81" s="179">
        <v>0</v>
      </c>
      <c r="CD81" s="180">
        <v>0</v>
      </c>
      <c r="CE81" s="82"/>
      <c r="CF81" s="84">
        <v>0</v>
      </c>
      <c r="CG81" s="88">
        <v>0</v>
      </c>
      <c r="CH81" s="88">
        <v>0</v>
      </c>
      <c r="CI81" s="88">
        <v>0</v>
      </c>
      <c r="CJ81" s="85">
        <v>0</v>
      </c>
      <c r="CK81" s="89">
        <v>0</v>
      </c>
      <c r="CL81" s="87">
        <v>0</v>
      </c>
      <c r="CM81" s="88">
        <v>0</v>
      </c>
      <c r="CN81" s="85">
        <v>0</v>
      </c>
      <c r="CO81" s="88">
        <v>0</v>
      </c>
      <c r="CP81" s="85">
        <v>0</v>
      </c>
      <c r="CQ81" s="89">
        <v>0</v>
      </c>
      <c r="CR81" s="178">
        <v>0</v>
      </c>
      <c r="CS81" s="179">
        <v>0</v>
      </c>
      <c r="CT81" s="180">
        <v>0</v>
      </c>
      <c r="CU81" s="82"/>
      <c r="CV81" s="87">
        <v>1427200.5948061454</v>
      </c>
      <c r="CW81" s="88">
        <v>2.2106713715793553</v>
      </c>
      <c r="CX81" s="88">
        <v>174308.84738872087</v>
      </c>
      <c r="CY81" s="88">
        <v>2.0252927682095239</v>
      </c>
      <c r="CZ81" s="85">
        <v>1601509.4421948662</v>
      </c>
      <c r="DA81" s="89">
        <v>2.1888651347136605</v>
      </c>
      <c r="DB81" s="87">
        <v>4810812.8671711842</v>
      </c>
      <c r="DC81" s="88">
        <v>2.0764437552209567</v>
      </c>
      <c r="DD81" s="85">
        <v>1693013.771285763</v>
      </c>
      <c r="DE81" s="88">
        <v>1.790041162455501</v>
      </c>
      <c r="DF81" s="85">
        <v>6503826.6384569472</v>
      </c>
      <c r="DG81" s="89">
        <v>1.9934196512945763</v>
      </c>
      <c r="DH81" s="226"/>
      <c r="DI81" s="239" t="s">
        <v>144</v>
      </c>
      <c r="DJ81" s="87">
        <v>1601509.4421948662</v>
      </c>
      <c r="DK81" s="85">
        <v>6503826.6384569472</v>
      </c>
      <c r="DL81" s="86">
        <v>8105336.0806518132</v>
      </c>
      <c r="DM81"/>
    </row>
    <row r="82" spans="1:119" s="101" customFormat="1" ht="15.6">
      <c r="A82" s="74">
        <v>67</v>
      </c>
      <c r="B82" s="74" t="s">
        <v>145</v>
      </c>
      <c r="C82" s="83"/>
      <c r="D82" s="84">
        <v>0</v>
      </c>
      <c r="E82" s="88">
        <v>0</v>
      </c>
      <c r="F82" s="88">
        <v>0</v>
      </c>
      <c r="G82" s="88">
        <v>0</v>
      </c>
      <c r="H82" s="85">
        <v>0</v>
      </c>
      <c r="I82" s="89">
        <v>0</v>
      </c>
      <c r="J82" s="87">
        <v>0</v>
      </c>
      <c r="K82" s="88">
        <v>0</v>
      </c>
      <c r="L82" s="85">
        <v>0</v>
      </c>
      <c r="M82" s="88">
        <v>0</v>
      </c>
      <c r="N82" s="85">
        <v>0</v>
      </c>
      <c r="O82" s="89">
        <v>0</v>
      </c>
      <c r="P82" s="178">
        <v>0</v>
      </c>
      <c r="Q82" s="179">
        <v>0</v>
      </c>
      <c r="R82" s="180">
        <v>0</v>
      </c>
      <c r="S82" s="80"/>
      <c r="T82" s="84">
        <v>0</v>
      </c>
      <c r="U82" s="88">
        <v>0</v>
      </c>
      <c r="V82" s="88">
        <v>0</v>
      </c>
      <c r="W82" s="88">
        <v>0</v>
      </c>
      <c r="X82" s="85">
        <v>0</v>
      </c>
      <c r="Y82" s="89">
        <v>0</v>
      </c>
      <c r="Z82" s="87">
        <v>0</v>
      </c>
      <c r="AA82" s="88">
        <v>0</v>
      </c>
      <c r="AB82" s="85">
        <v>0</v>
      </c>
      <c r="AC82" s="88">
        <v>0</v>
      </c>
      <c r="AD82" s="85">
        <v>0</v>
      </c>
      <c r="AE82" s="89">
        <v>0</v>
      </c>
      <c r="AF82" s="178">
        <v>0</v>
      </c>
      <c r="AG82" s="179">
        <v>0</v>
      </c>
      <c r="AH82" s="180">
        <v>0</v>
      </c>
      <c r="AI82" s="82"/>
      <c r="AJ82" s="84">
        <v>0</v>
      </c>
      <c r="AK82" s="88">
        <v>0</v>
      </c>
      <c r="AL82" s="85">
        <v>0</v>
      </c>
      <c r="AM82" s="88">
        <v>0</v>
      </c>
      <c r="AN82" s="85">
        <v>0</v>
      </c>
      <c r="AO82" s="89">
        <v>0</v>
      </c>
      <c r="AP82" s="87">
        <v>0</v>
      </c>
      <c r="AQ82" s="88">
        <v>0</v>
      </c>
      <c r="AR82" s="85">
        <v>0</v>
      </c>
      <c r="AS82" s="88">
        <v>0</v>
      </c>
      <c r="AT82" s="85">
        <v>0</v>
      </c>
      <c r="AU82" s="89">
        <v>0</v>
      </c>
      <c r="AV82" s="178">
        <v>0</v>
      </c>
      <c r="AW82" s="179">
        <v>0</v>
      </c>
      <c r="AX82" s="180">
        <v>0</v>
      </c>
      <c r="AY82" s="82"/>
      <c r="AZ82" s="84">
        <v>0</v>
      </c>
      <c r="BA82" s="88">
        <v>0</v>
      </c>
      <c r="BB82" s="88">
        <v>0</v>
      </c>
      <c r="BC82" s="88">
        <v>0</v>
      </c>
      <c r="BD82" s="85">
        <v>0</v>
      </c>
      <c r="BE82" s="89">
        <v>0</v>
      </c>
      <c r="BF82" s="87">
        <v>0</v>
      </c>
      <c r="BG82" s="88">
        <v>0</v>
      </c>
      <c r="BH82" s="85">
        <v>0</v>
      </c>
      <c r="BI82" s="88">
        <v>0</v>
      </c>
      <c r="BJ82" s="85">
        <v>0</v>
      </c>
      <c r="BK82" s="89">
        <v>0</v>
      </c>
      <c r="BL82" s="178">
        <v>0</v>
      </c>
      <c r="BM82" s="179">
        <v>0</v>
      </c>
      <c r="BN82" s="180">
        <v>0</v>
      </c>
      <c r="BO82" s="82"/>
      <c r="BP82" s="84">
        <v>67623.37999999999</v>
      </c>
      <c r="BQ82" s="88">
        <v>0.91963308990521253</v>
      </c>
      <c r="BR82" s="88">
        <v>9790.3499999999985</v>
      </c>
      <c r="BS82" s="88">
        <v>1.0190850421567605</v>
      </c>
      <c r="BT82" s="85">
        <v>77413.729999999981</v>
      </c>
      <c r="BU82" s="89">
        <v>0.93112496993023797</v>
      </c>
      <c r="BV82" s="87">
        <v>64720.26999999999</v>
      </c>
      <c r="BW82" s="88">
        <v>0.2996516887746834</v>
      </c>
      <c r="BX82" s="85">
        <v>0</v>
      </c>
      <c r="BY82" s="88">
        <v>0</v>
      </c>
      <c r="BZ82" s="85">
        <v>64720.26999999999</v>
      </c>
      <c r="CA82" s="89">
        <v>0.20146889261055526</v>
      </c>
      <c r="CB82" s="178">
        <v>132343.64999999997</v>
      </c>
      <c r="CC82" s="179">
        <v>9790.3499999999985</v>
      </c>
      <c r="CD82" s="180">
        <v>142133.99999999997</v>
      </c>
      <c r="CE82" s="82"/>
      <c r="CF82" s="84">
        <v>0</v>
      </c>
      <c r="CG82" s="88">
        <v>0</v>
      </c>
      <c r="CH82" s="88">
        <v>0</v>
      </c>
      <c r="CI82" s="88">
        <v>0</v>
      </c>
      <c r="CJ82" s="85">
        <v>0</v>
      </c>
      <c r="CK82" s="89">
        <v>0</v>
      </c>
      <c r="CL82" s="87">
        <v>0</v>
      </c>
      <c r="CM82" s="88">
        <v>0</v>
      </c>
      <c r="CN82" s="85">
        <v>0</v>
      </c>
      <c r="CO82" s="88">
        <v>0</v>
      </c>
      <c r="CP82" s="85">
        <v>0</v>
      </c>
      <c r="CQ82" s="89">
        <v>0</v>
      </c>
      <c r="CR82" s="178">
        <v>0</v>
      </c>
      <c r="CS82" s="179">
        <v>0</v>
      </c>
      <c r="CT82" s="180">
        <v>0</v>
      </c>
      <c r="CU82" s="82"/>
      <c r="CV82" s="87">
        <v>67623.37999999999</v>
      </c>
      <c r="CW82" s="88">
        <v>0.10474566137336661</v>
      </c>
      <c r="CX82" s="88">
        <v>9790.3499999999985</v>
      </c>
      <c r="CY82" s="88">
        <v>0.11375397950410149</v>
      </c>
      <c r="CZ82" s="85">
        <v>77413.729999999981</v>
      </c>
      <c r="DA82" s="89">
        <v>0.10580531720931247</v>
      </c>
      <c r="DB82" s="87">
        <v>64720.26999999999</v>
      </c>
      <c r="DC82" s="88">
        <v>2.7934572428450325E-2</v>
      </c>
      <c r="DD82" s="85">
        <v>0</v>
      </c>
      <c r="DE82" s="88">
        <v>0</v>
      </c>
      <c r="DF82" s="85">
        <v>64720.26999999999</v>
      </c>
      <c r="DG82" s="89">
        <v>1.9836730778189982E-2</v>
      </c>
      <c r="DH82" s="226"/>
      <c r="DI82" s="239" t="s">
        <v>145</v>
      </c>
      <c r="DJ82" s="87">
        <v>77413.729999999981</v>
      </c>
      <c r="DK82" s="85">
        <v>64720.26999999999</v>
      </c>
      <c r="DL82" s="86">
        <v>142133.99999999997</v>
      </c>
      <c r="DM82"/>
    </row>
    <row r="83" spans="1:119" s="101" customFormat="1" ht="15.6">
      <c r="A83" s="74">
        <v>68</v>
      </c>
      <c r="B83" s="74" t="s">
        <v>146</v>
      </c>
      <c r="C83" s="83"/>
      <c r="D83" s="84">
        <v>0</v>
      </c>
      <c r="E83" s="88">
        <v>0</v>
      </c>
      <c r="F83" s="88">
        <v>0</v>
      </c>
      <c r="G83" s="88">
        <v>0</v>
      </c>
      <c r="H83" s="85">
        <v>0</v>
      </c>
      <c r="I83" s="89">
        <v>0</v>
      </c>
      <c r="J83" s="87">
        <v>0</v>
      </c>
      <c r="K83" s="88">
        <v>0</v>
      </c>
      <c r="L83" s="85">
        <v>0</v>
      </c>
      <c r="M83" s="88">
        <v>0</v>
      </c>
      <c r="N83" s="85">
        <v>0</v>
      </c>
      <c r="O83" s="89">
        <v>0</v>
      </c>
      <c r="P83" s="178">
        <v>0</v>
      </c>
      <c r="Q83" s="179">
        <v>0</v>
      </c>
      <c r="R83" s="180">
        <v>0</v>
      </c>
      <c r="S83" s="80"/>
      <c r="T83" s="84">
        <v>126.98358000000002</v>
      </c>
      <c r="U83" s="88">
        <v>6.9045461712875116E-4</v>
      </c>
      <c r="V83" s="88">
        <v>15.43754</v>
      </c>
      <c r="W83" s="88">
        <v>6.6895783680721063E-4</v>
      </c>
      <c r="X83" s="85">
        <v>142.42112000000003</v>
      </c>
      <c r="Y83" s="89">
        <v>6.8805797381516029E-4</v>
      </c>
      <c r="Z83" s="87">
        <v>553.55831000000001</v>
      </c>
      <c r="AA83" s="88">
        <v>6.8927779763142539E-4</v>
      </c>
      <c r="AB83" s="85">
        <v>156.96016</v>
      </c>
      <c r="AC83" s="88">
        <v>6.6966811016063311E-4</v>
      </c>
      <c r="AD83" s="85">
        <v>710.51846999999998</v>
      </c>
      <c r="AE83" s="89">
        <v>6.8484764102386163E-4</v>
      </c>
      <c r="AF83" s="178">
        <v>680.54188999999997</v>
      </c>
      <c r="AG83" s="179">
        <v>172.39770000000001</v>
      </c>
      <c r="AH83" s="180">
        <v>852.93958999999995</v>
      </c>
      <c r="AI83" s="82"/>
      <c r="AJ83" s="84">
        <v>575739.24536475027</v>
      </c>
      <c r="AK83" s="88">
        <v>9.5407945209172311</v>
      </c>
      <c r="AL83" s="85">
        <v>89516.891756684839</v>
      </c>
      <c r="AM83" s="88">
        <v>10.310630241497908</v>
      </c>
      <c r="AN83" s="85">
        <v>665256.13712143514</v>
      </c>
      <c r="AO83" s="89">
        <v>9.6376220482048343</v>
      </c>
      <c r="AP83" s="87">
        <v>43981.931288042426</v>
      </c>
      <c r="AQ83" s="88">
        <v>0.41142290404335208</v>
      </c>
      <c r="AR83" s="85">
        <v>69377.619190965153</v>
      </c>
      <c r="AS83" s="88">
        <v>0.74301585245162038</v>
      </c>
      <c r="AT83" s="85">
        <v>113359.55047900758</v>
      </c>
      <c r="AU83" s="89">
        <v>0.5660194756160658</v>
      </c>
      <c r="AV83" s="178">
        <v>619721.17665279272</v>
      </c>
      <c r="AW83" s="179">
        <v>158894.51094765001</v>
      </c>
      <c r="AX83" s="180">
        <v>778615.68760044267</v>
      </c>
      <c r="AY83" s="82"/>
      <c r="AZ83" s="84">
        <v>4948.0639385925733</v>
      </c>
      <c r="BA83" s="88">
        <v>4.6390128992448793E-2</v>
      </c>
      <c r="BB83" s="88">
        <v>649.27606140742614</v>
      </c>
      <c r="BC83" s="88">
        <v>4.402767080812546E-2</v>
      </c>
      <c r="BD83" s="85">
        <v>5597.3399999999992</v>
      </c>
      <c r="BE83" s="89">
        <v>4.6103171923004053E-2</v>
      </c>
      <c r="BF83" s="87">
        <v>-17935.22708944945</v>
      </c>
      <c r="BG83" s="88">
        <v>-3.6059767960692539E-2</v>
      </c>
      <c r="BH83" s="85">
        <v>-12029.13291055055</v>
      </c>
      <c r="BI83" s="88">
        <v>-6.6920718047924641E-2</v>
      </c>
      <c r="BJ83" s="85">
        <v>-29964.36</v>
      </c>
      <c r="BK83" s="89">
        <v>-4.4252200842677961E-2</v>
      </c>
      <c r="BL83" s="178">
        <v>-12987.163150856877</v>
      </c>
      <c r="BM83" s="179">
        <v>-11379.856849143123</v>
      </c>
      <c r="BN83" s="180">
        <v>-24367.02</v>
      </c>
      <c r="BO83" s="82"/>
      <c r="BP83" s="84">
        <v>0</v>
      </c>
      <c r="BQ83" s="88">
        <v>0</v>
      </c>
      <c r="BR83" s="88">
        <v>0</v>
      </c>
      <c r="BS83" s="88">
        <v>0</v>
      </c>
      <c r="BT83" s="85">
        <v>0</v>
      </c>
      <c r="BU83" s="89">
        <v>0</v>
      </c>
      <c r="BV83" s="87">
        <v>835755.86</v>
      </c>
      <c r="BW83" s="88">
        <v>3.8695088084820704</v>
      </c>
      <c r="BX83" s="85">
        <v>0</v>
      </c>
      <c r="BY83" s="88">
        <v>0</v>
      </c>
      <c r="BZ83" s="85">
        <v>835755.86</v>
      </c>
      <c r="CA83" s="89">
        <v>2.6016394493870663</v>
      </c>
      <c r="CB83" s="178">
        <v>835755.86</v>
      </c>
      <c r="CC83" s="179">
        <v>0</v>
      </c>
      <c r="CD83" s="180">
        <v>835755.86</v>
      </c>
      <c r="CE83" s="82"/>
      <c r="CF83" s="84">
        <v>0</v>
      </c>
      <c r="CG83" s="88">
        <v>0</v>
      </c>
      <c r="CH83" s="88">
        <v>0</v>
      </c>
      <c r="CI83" s="88">
        <v>0</v>
      </c>
      <c r="CJ83" s="85">
        <v>0</v>
      </c>
      <c r="CK83" s="89">
        <v>0</v>
      </c>
      <c r="CL83" s="87">
        <v>0</v>
      </c>
      <c r="CM83" s="88">
        <v>0</v>
      </c>
      <c r="CN83" s="85">
        <v>0</v>
      </c>
      <c r="CO83" s="88">
        <v>0</v>
      </c>
      <c r="CP83" s="85">
        <v>0</v>
      </c>
      <c r="CQ83" s="89">
        <v>0</v>
      </c>
      <c r="CR83" s="178">
        <v>0</v>
      </c>
      <c r="CS83" s="179">
        <v>0</v>
      </c>
      <c r="CT83" s="180">
        <v>0</v>
      </c>
      <c r="CU83" s="82"/>
      <c r="CV83" s="87">
        <v>580814.29288334283</v>
      </c>
      <c r="CW83" s="88">
        <v>0.89965596577943918</v>
      </c>
      <c r="CX83" s="88">
        <v>90181.60535809226</v>
      </c>
      <c r="CY83" s="88">
        <v>1.0478191778180961</v>
      </c>
      <c r="CZ83" s="85">
        <v>670995.89824143506</v>
      </c>
      <c r="DA83" s="89">
        <v>0.91708452569825283</v>
      </c>
      <c r="DB83" s="87">
        <v>862356.1225085929</v>
      </c>
      <c r="DC83" s="88">
        <v>0.37221027605932228</v>
      </c>
      <c r="DD83" s="85">
        <v>57505.446440414606</v>
      </c>
      <c r="DE83" s="88">
        <v>6.0801109795785353E-2</v>
      </c>
      <c r="DF83" s="85">
        <v>919861.56894900755</v>
      </c>
      <c r="DG83" s="89">
        <v>0.28193711640023916</v>
      </c>
      <c r="DH83" s="226"/>
      <c r="DI83" s="239" t="s">
        <v>146</v>
      </c>
      <c r="DJ83" s="87">
        <v>670995.89824143506</v>
      </c>
      <c r="DK83" s="85">
        <v>919861.56894900755</v>
      </c>
      <c r="DL83" s="86">
        <v>1590857.4671904426</v>
      </c>
      <c r="DM83"/>
    </row>
    <row r="84" spans="1:119" s="101" customFormat="1" ht="15.6">
      <c r="A84" s="74">
        <v>69</v>
      </c>
      <c r="B84" s="74" t="s">
        <v>147</v>
      </c>
      <c r="C84" s="83"/>
      <c r="D84" s="84">
        <v>0</v>
      </c>
      <c r="E84" s="88">
        <v>0</v>
      </c>
      <c r="F84" s="88">
        <v>0</v>
      </c>
      <c r="G84" s="88">
        <v>0</v>
      </c>
      <c r="H84" s="85">
        <v>0</v>
      </c>
      <c r="I84" s="89">
        <v>0</v>
      </c>
      <c r="J84" s="87">
        <v>0</v>
      </c>
      <c r="K84" s="88">
        <v>0</v>
      </c>
      <c r="L84" s="85">
        <v>0</v>
      </c>
      <c r="M84" s="88">
        <v>0</v>
      </c>
      <c r="N84" s="85">
        <v>0</v>
      </c>
      <c r="O84" s="89">
        <v>0</v>
      </c>
      <c r="P84" s="178">
        <v>0</v>
      </c>
      <c r="Q84" s="179">
        <v>0</v>
      </c>
      <c r="R84" s="180">
        <v>0</v>
      </c>
      <c r="S84" s="80"/>
      <c r="T84" s="84">
        <v>611252.34392530529</v>
      </c>
      <c r="U84" s="88">
        <v>3.3235950907510903</v>
      </c>
      <c r="V84" s="88">
        <v>34352.282518832166</v>
      </c>
      <c r="W84" s="88">
        <v>1.4885939471695699</v>
      </c>
      <c r="X84" s="85">
        <v>645604.62644413742</v>
      </c>
      <c r="Y84" s="89">
        <v>3.1190136066676528</v>
      </c>
      <c r="Z84" s="87">
        <v>2163034.7841125904</v>
      </c>
      <c r="AA84" s="88">
        <v>2.6933600765442249</v>
      </c>
      <c r="AB84" s="85">
        <v>525139.62688064692</v>
      </c>
      <c r="AC84" s="88">
        <v>2.2405001466845018</v>
      </c>
      <c r="AD84" s="85">
        <v>2688174.410993237</v>
      </c>
      <c r="AE84" s="89">
        <v>2.5910514388590449</v>
      </c>
      <c r="AF84" s="178">
        <v>2774287.1280378955</v>
      </c>
      <c r="AG84" s="179">
        <v>559491.90939947905</v>
      </c>
      <c r="AH84" s="180">
        <v>3333779.0374373747</v>
      </c>
      <c r="AI84" s="82"/>
      <c r="AJ84" s="84">
        <v>2760005.5814538216</v>
      </c>
      <c r="AK84" s="88">
        <v>45.737104672364268</v>
      </c>
      <c r="AL84" s="85">
        <v>429130.24059411202</v>
      </c>
      <c r="AM84" s="88">
        <v>49.42757896730155</v>
      </c>
      <c r="AN84" s="85">
        <v>3189135.8220479335</v>
      </c>
      <c r="AO84" s="89">
        <v>46.201280977703412</v>
      </c>
      <c r="AP84" s="87">
        <v>881481.83075311303</v>
      </c>
      <c r="AQ84" s="88">
        <v>8.2457000874924038</v>
      </c>
      <c r="AR84" s="85">
        <v>1390459.8771989534</v>
      </c>
      <c r="AS84" s="88">
        <v>14.891455529959982</v>
      </c>
      <c r="AT84" s="85">
        <v>2271941.7079520663</v>
      </c>
      <c r="AU84" s="89">
        <v>11.344110387976864</v>
      </c>
      <c r="AV84" s="178">
        <v>3641487.4122069348</v>
      </c>
      <c r="AW84" s="179">
        <v>1819590.1177930655</v>
      </c>
      <c r="AX84" s="180">
        <v>5461077.5300000003</v>
      </c>
      <c r="AY84" s="82"/>
      <c r="AZ84" s="84">
        <v>312340.7299936107</v>
      </c>
      <c r="BA84" s="88">
        <v>2.9283224577976288</v>
      </c>
      <c r="BB84" s="88">
        <v>40984.789506389236</v>
      </c>
      <c r="BC84" s="88">
        <v>2.7791950570549422</v>
      </c>
      <c r="BD84" s="85">
        <v>353325.51949999994</v>
      </c>
      <c r="BE84" s="89">
        <v>2.9102086295085203</v>
      </c>
      <c r="BF84" s="87">
        <v>1032220.7613061586</v>
      </c>
      <c r="BG84" s="88">
        <v>2.0753370420832544</v>
      </c>
      <c r="BH84" s="85">
        <v>692309.08919384121</v>
      </c>
      <c r="BI84" s="88">
        <v>3.8514680737562932</v>
      </c>
      <c r="BJ84" s="85">
        <v>1724529.8504999997</v>
      </c>
      <c r="BK84" s="89">
        <v>2.5468336818647015</v>
      </c>
      <c r="BL84" s="178">
        <v>1344561.4912997694</v>
      </c>
      <c r="BM84" s="179">
        <v>733293.8787002305</v>
      </c>
      <c r="BN84" s="180">
        <v>2077855.3699999999</v>
      </c>
      <c r="BO84" s="82"/>
      <c r="BP84" s="84">
        <v>7778716.4000000013</v>
      </c>
      <c r="BQ84" s="88">
        <v>105.7853807134212</v>
      </c>
      <c r="BR84" s="88">
        <v>797300.75999999966</v>
      </c>
      <c r="BS84" s="88">
        <v>82.991647756843932</v>
      </c>
      <c r="BT84" s="85">
        <v>8576017.1600000001</v>
      </c>
      <c r="BU84" s="89">
        <v>103.15151744046187</v>
      </c>
      <c r="BV84" s="87">
        <v>3763853.5000000005</v>
      </c>
      <c r="BW84" s="88">
        <v>17.426457855869621</v>
      </c>
      <c r="BX84" s="85">
        <v>4415771.6100000003</v>
      </c>
      <c r="BY84" s="88">
        <v>41.952284503643469</v>
      </c>
      <c r="BZ84" s="85">
        <v>8179625.1100000013</v>
      </c>
      <c r="CA84" s="89">
        <v>25.462502132348824</v>
      </c>
      <c r="CB84" s="178">
        <v>11542569.900000002</v>
      </c>
      <c r="CC84" s="179">
        <v>5213072.37</v>
      </c>
      <c r="CD84" s="180">
        <v>16755642.270000003</v>
      </c>
      <c r="CE84" s="82"/>
      <c r="CF84" s="84">
        <v>0</v>
      </c>
      <c r="CG84" s="88">
        <v>0</v>
      </c>
      <c r="CH84" s="88">
        <v>0</v>
      </c>
      <c r="CI84" s="88">
        <v>0</v>
      </c>
      <c r="CJ84" s="85">
        <v>0</v>
      </c>
      <c r="CK84" s="89">
        <v>0</v>
      </c>
      <c r="CL84" s="87">
        <v>0</v>
      </c>
      <c r="CM84" s="88">
        <v>0</v>
      </c>
      <c r="CN84" s="85">
        <v>0</v>
      </c>
      <c r="CO84" s="88">
        <v>0</v>
      </c>
      <c r="CP84" s="85">
        <v>0</v>
      </c>
      <c r="CQ84" s="89">
        <v>0</v>
      </c>
      <c r="CR84" s="178">
        <v>0</v>
      </c>
      <c r="CS84" s="179">
        <v>0</v>
      </c>
      <c r="CT84" s="180">
        <v>0</v>
      </c>
      <c r="CU84" s="82"/>
      <c r="CV84" s="87">
        <v>11462315.055372739</v>
      </c>
      <c r="CW84" s="88">
        <v>17.754625269321277</v>
      </c>
      <c r="CX84" s="88">
        <v>1301768.0726193332</v>
      </c>
      <c r="CY84" s="88">
        <v>15.125230318817339</v>
      </c>
      <c r="CZ84" s="85">
        <v>12764083.127992073</v>
      </c>
      <c r="DA84" s="89">
        <v>17.445327388865451</v>
      </c>
      <c r="DB84" s="87">
        <v>7840590.8761718627</v>
      </c>
      <c r="DC84" s="88">
        <v>3.384156983774476</v>
      </c>
      <c r="DD84" s="85">
        <v>7023680.2032734416</v>
      </c>
      <c r="DE84" s="88">
        <v>7.4262105182020663</v>
      </c>
      <c r="DF84" s="85">
        <v>14864271.079445304</v>
      </c>
      <c r="DG84" s="89">
        <v>4.5558917417524984</v>
      </c>
      <c r="DH84" s="226"/>
      <c r="DI84" s="239" t="s">
        <v>147</v>
      </c>
      <c r="DJ84" s="87">
        <v>12764083.127992073</v>
      </c>
      <c r="DK84" s="85">
        <v>14864271.079445304</v>
      </c>
      <c r="DL84" s="86">
        <v>27628354.207437377</v>
      </c>
      <c r="DM84"/>
    </row>
    <row r="85" spans="1:119" s="101" customFormat="1" ht="15.6">
      <c r="A85" s="74">
        <v>70</v>
      </c>
      <c r="B85" s="74" t="s">
        <v>148</v>
      </c>
      <c r="C85" s="83"/>
      <c r="D85" s="84">
        <v>17468.211707999999</v>
      </c>
      <c r="E85" s="88">
        <v>0.18058172193563726</v>
      </c>
      <c r="F85" s="88">
        <v>0</v>
      </c>
      <c r="G85" s="88">
        <v>0</v>
      </c>
      <c r="H85" s="85">
        <v>17468.211707999999</v>
      </c>
      <c r="I85" s="89">
        <v>0.15826812938181223</v>
      </c>
      <c r="J85" s="87">
        <v>49073.285476000005</v>
      </c>
      <c r="K85" s="88">
        <v>0.21170437347552429</v>
      </c>
      <c r="L85" s="85">
        <v>0</v>
      </c>
      <c r="M85" s="88">
        <v>0</v>
      </c>
      <c r="N85" s="85">
        <v>49073.285476000005</v>
      </c>
      <c r="O85" s="89">
        <v>0.11863623511948652</v>
      </c>
      <c r="P85" s="178">
        <v>66541.497184000007</v>
      </c>
      <c r="Q85" s="179">
        <v>0</v>
      </c>
      <c r="R85" s="180">
        <v>66541.497184000007</v>
      </c>
      <c r="S85" s="80"/>
      <c r="T85" s="84">
        <v>45936.945263342153</v>
      </c>
      <c r="U85" s="88">
        <v>0.24977541154427449</v>
      </c>
      <c r="V85" s="88">
        <v>5472.8155749338175</v>
      </c>
      <c r="W85" s="88">
        <v>0.2371545510652952</v>
      </c>
      <c r="X85" s="85">
        <v>51409.760838275972</v>
      </c>
      <c r="Y85" s="89">
        <v>0.24836833102215553</v>
      </c>
      <c r="Z85" s="87">
        <v>28791.641768425212</v>
      </c>
      <c r="AA85" s="88">
        <v>3.5850675655710214E-2</v>
      </c>
      <c r="AB85" s="85">
        <v>12964.381423779365</v>
      </c>
      <c r="AC85" s="88">
        <v>5.5312334081871133E-2</v>
      </c>
      <c r="AD85" s="85">
        <v>41756.023192204579</v>
      </c>
      <c r="AE85" s="89">
        <v>4.0247390024525279E-2</v>
      </c>
      <c r="AF85" s="178">
        <v>74728.587031767369</v>
      </c>
      <c r="AG85" s="179">
        <v>18437.196998713182</v>
      </c>
      <c r="AH85" s="180">
        <v>93165.784030480543</v>
      </c>
      <c r="AI85" s="82"/>
      <c r="AJ85" s="84">
        <v>0</v>
      </c>
      <c r="AK85" s="88">
        <v>0</v>
      </c>
      <c r="AL85" s="85">
        <v>0</v>
      </c>
      <c r="AM85" s="88">
        <v>0</v>
      </c>
      <c r="AN85" s="85">
        <v>0</v>
      </c>
      <c r="AO85" s="89">
        <v>0</v>
      </c>
      <c r="AP85" s="87">
        <v>0</v>
      </c>
      <c r="AQ85" s="88">
        <v>0</v>
      </c>
      <c r="AR85" s="85">
        <v>0</v>
      </c>
      <c r="AS85" s="88">
        <v>0</v>
      </c>
      <c r="AT85" s="85">
        <v>0</v>
      </c>
      <c r="AU85" s="89">
        <v>0</v>
      </c>
      <c r="AV85" s="178">
        <v>0</v>
      </c>
      <c r="AW85" s="179">
        <v>0</v>
      </c>
      <c r="AX85" s="180">
        <v>0</v>
      </c>
      <c r="AY85" s="82"/>
      <c r="AZ85" s="84">
        <v>0</v>
      </c>
      <c r="BA85" s="88">
        <v>0</v>
      </c>
      <c r="BB85" s="88">
        <v>0</v>
      </c>
      <c r="BC85" s="88">
        <v>0</v>
      </c>
      <c r="BD85" s="85">
        <v>0</v>
      </c>
      <c r="BE85" s="89">
        <v>0</v>
      </c>
      <c r="BF85" s="87">
        <v>0</v>
      </c>
      <c r="BG85" s="88">
        <v>0</v>
      </c>
      <c r="BH85" s="85">
        <v>0</v>
      </c>
      <c r="BI85" s="88">
        <v>0</v>
      </c>
      <c r="BJ85" s="85">
        <v>0</v>
      </c>
      <c r="BK85" s="89">
        <v>0</v>
      </c>
      <c r="BL85" s="178">
        <v>0</v>
      </c>
      <c r="BM85" s="179">
        <v>0</v>
      </c>
      <c r="BN85" s="180">
        <v>0</v>
      </c>
      <c r="BO85" s="82"/>
      <c r="BP85" s="84">
        <v>0</v>
      </c>
      <c r="BQ85" s="88">
        <v>0</v>
      </c>
      <c r="BR85" s="88">
        <v>0</v>
      </c>
      <c r="BS85" s="88">
        <v>0</v>
      </c>
      <c r="BT85" s="85">
        <v>0</v>
      </c>
      <c r="BU85" s="89">
        <v>0</v>
      </c>
      <c r="BV85" s="87">
        <v>0</v>
      </c>
      <c r="BW85" s="88">
        <v>0</v>
      </c>
      <c r="BX85" s="85">
        <v>0</v>
      </c>
      <c r="BY85" s="88">
        <v>0</v>
      </c>
      <c r="BZ85" s="85">
        <v>0</v>
      </c>
      <c r="CA85" s="89">
        <v>0</v>
      </c>
      <c r="CB85" s="178">
        <v>0</v>
      </c>
      <c r="CC85" s="179">
        <v>0</v>
      </c>
      <c r="CD85" s="180">
        <v>0</v>
      </c>
      <c r="CE85" s="82"/>
      <c r="CF85" s="84">
        <v>0</v>
      </c>
      <c r="CG85" s="88">
        <v>0</v>
      </c>
      <c r="CH85" s="88">
        <v>0</v>
      </c>
      <c r="CI85" s="88">
        <v>0</v>
      </c>
      <c r="CJ85" s="85">
        <v>0</v>
      </c>
      <c r="CK85" s="89">
        <v>0</v>
      </c>
      <c r="CL85" s="87">
        <v>0</v>
      </c>
      <c r="CM85" s="88">
        <v>0</v>
      </c>
      <c r="CN85" s="85">
        <v>0</v>
      </c>
      <c r="CO85" s="88">
        <v>0</v>
      </c>
      <c r="CP85" s="85">
        <v>0</v>
      </c>
      <c r="CQ85" s="89">
        <v>0</v>
      </c>
      <c r="CR85" s="178">
        <v>0</v>
      </c>
      <c r="CS85" s="179">
        <v>0</v>
      </c>
      <c r="CT85" s="180">
        <v>0</v>
      </c>
      <c r="CU85" s="82"/>
      <c r="CV85" s="87">
        <v>63405.156971342149</v>
      </c>
      <c r="CW85" s="88">
        <v>9.8211818182488975E-2</v>
      </c>
      <c r="CX85" s="88">
        <v>5472.8155749338175</v>
      </c>
      <c r="CY85" s="88">
        <v>6.3588589860500283E-2</v>
      </c>
      <c r="CZ85" s="85">
        <v>68877.972546275967</v>
      </c>
      <c r="DA85" s="89">
        <v>9.4139059492328384E-2</v>
      </c>
      <c r="DB85" s="87">
        <v>77864.927244425213</v>
      </c>
      <c r="DC85" s="88">
        <v>3.3608071315917122E-2</v>
      </c>
      <c r="DD85" s="85">
        <v>12964.381423779365</v>
      </c>
      <c r="DE85" s="88">
        <v>1.3707376034345001E-2</v>
      </c>
      <c r="DF85" s="85">
        <v>90829.308668204583</v>
      </c>
      <c r="DG85" s="89">
        <v>2.7839138230113879E-2</v>
      </c>
      <c r="DH85" s="226"/>
      <c r="DI85" s="239" t="s">
        <v>148</v>
      </c>
      <c r="DJ85" s="87">
        <v>68877.972546275967</v>
      </c>
      <c r="DK85" s="85">
        <v>90829.308668204583</v>
      </c>
      <c r="DL85" s="86">
        <v>159707.28121448055</v>
      </c>
      <c r="DM85"/>
    </row>
    <row r="86" spans="1:119" s="101" customFormat="1" ht="15.6">
      <c r="A86" s="74">
        <v>71</v>
      </c>
      <c r="B86" s="74" t="s">
        <v>149</v>
      </c>
      <c r="C86" s="83"/>
      <c r="D86" s="84">
        <v>29029.165806999998</v>
      </c>
      <c r="E86" s="88">
        <v>0.30009578744585608</v>
      </c>
      <c r="F86" s="88">
        <v>0</v>
      </c>
      <c r="G86" s="88">
        <v>0</v>
      </c>
      <c r="H86" s="85">
        <v>29029.165806999998</v>
      </c>
      <c r="I86" s="89">
        <v>0.26301443139049202</v>
      </c>
      <c r="J86" s="87">
        <v>27401.279277999998</v>
      </c>
      <c r="K86" s="88">
        <v>0.11821035835910974</v>
      </c>
      <c r="L86" s="85">
        <v>0</v>
      </c>
      <c r="M86" s="88">
        <v>0</v>
      </c>
      <c r="N86" s="85">
        <v>27401.279277999998</v>
      </c>
      <c r="O86" s="89">
        <v>6.6243467896384578E-2</v>
      </c>
      <c r="P86" s="178">
        <v>56430.445084999999</v>
      </c>
      <c r="Q86" s="179">
        <v>0</v>
      </c>
      <c r="R86" s="180">
        <v>56430.445084999999</v>
      </c>
      <c r="S86" s="80"/>
      <c r="T86" s="84">
        <v>3161.9336400619395</v>
      </c>
      <c r="U86" s="88">
        <v>1.7192551043493064E-2</v>
      </c>
      <c r="V86" s="88">
        <v>376.70505892448529</v>
      </c>
      <c r="W86" s="88">
        <v>1.6323831473956114E-2</v>
      </c>
      <c r="X86" s="85">
        <v>3538.638698986425</v>
      </c>
      <c r="Y86" s="89">
        <v>1.7095698821133508E-2</v>
      </c>
      <c r="Z86" s="87">
        <v>1981.787429231699</v>
      </c>
      <c r="AA86" s="88">
        <v>2.4676751300047681E-3</v>
      </c>
      <c r="AB86" s="85">
        <v>892.36481684719797</v>
      </c>
      <c r="AC86" s="88">
        <v>3.8072607754216269E-3</v>
      </c>
      <c r="AD86" s="85">
        <v>2874.152246078897</v>
      </c>
      <c r="AE86" s="89">
        <v>2.7703099479884966E-3</v>
      </c>
      <c r="AF86" s="178">
        <v>5143.7210692936387</v>
      </c>
      <c r="AG86" s="179">
        <v>1269.0698757716832</v>
      </c>
      <c r="AH86" s="180">
        <v>6412.7909450653224</v>
      </c>
      <c r="AI86" s="82"/>
      <c r="AJ86" s="84">
        <v>0</v>
      </c>
      <c r="AK86" s="88">
        <v>0</v>
      </c>
      <c r="AL86" s="85">
        <v>0</v>
      </c>
      <c r="AM86" s="88">
        <v>0</v>
      </c>
      <c r="AN86" s="85">
        <v>0</v>
      </c>
      <c r="AO86" s="89">
        <v>0</v>
      </c>
      <c r="AP86" s="87">
        <v>0</v>
      </c>
      <c r="AQ86" s="88">
        <v>0</v>
      </c>
      <c r="AR86" s="85">
        <v>0</v>
      </c>
      <c r="AS86" s="88">
        <v>0</v>
      </c>
      <c r="AT86" s="85">
        <v>0</v>
      </c>
      <c r="AU86" s="89">
        <v>0</v>
      </c>
      <c r="AV86" s="178">
        <v>0</v>
      </c>
      <c r="AW86" s="179">
        <v>0</v>
      </c>
      <c r="AX86" s="180">
        <v>0</v>
      </c>
      <c r="AY86" s="82"/>
      <c r="AZ86" s="84">
        <v>0</v>
      </c>
      <c r="BA86" s="88">
        <v>0</v>
      </c>
      <c r="BB86" s="88">
        <v>0</v>
      </c>
      <c r="BC86" s="88">
        <v>0</v>
      </c>
      <c r="BD86" s="85">
        <v>0</v>
      </c>
      <c r="BE86" s="89">
        <v>0</v>
      </c>
      <c r="BF86" s="87">
        <v>0</v>
      </c>
      <c r="BG86" s="88">
        <v>0</v>
      </c>
      <c r="BH86" s="85">
        <v>0</v>
      </c>
      <c r="BI86" s="88">
        <v>0</v>
      </c>
      <c r="BJ86" s="85">
        <v>0</v>
      </c>
      <c r="BK86" s="89">
        <v>0</v>
      </c>
      <c r="BL86" s="178">
        <v>0</v>
      </c>
      <c r="BM86" s="179">
        <v>0</v>
      </c>
      <c r="BN86" s="180">
        <v>0</v>
      </c>
      <c r="BO86" s="82"/>
      <c r="BP86" s="84">
        <v>0</v>
      </c>
      <c r="BQ86" s="88">
        <v>0</v>
      </c>
      <c r="BR86" s="88">
        <v>0</v>
      </c>
      <c r="BS86" s="88">
        <v>0</v>
      </c>
      <c r="BT86" s="85">
        <v>0</v>
      </c>
      <c r="BU86" s="89">
        <v>0</v>
      </c>
      <c r="BV86" s="87">
        <v>0</v>
      </c>
      <c r="BW86" s="88">
        <v>0</v>
      </c>
      <c r="BX86" s="85">
        <v>0</v>
      </c>
      <c r="BY86" s="88">
        <v>0</v>
      </c>
      <c r="BZ86" s="85">
        <v>0</v>
      </c>
      <c r="CA86" s="89">
        <v>0</v>
      </c>
      <c r="CB86" s="178">
        <v>0</v>
      </c>
      <c r="CC86" s="179">
        <v>0</v>
      </c>
      <c r="CD86" s="180">
        <v>0</v>
      </c>
      <c r="CE86" s="82"/>
      <c r="CF86" s="84">
        <v>0</v>
      </c>
      <c r="CG86" s="88">
        <v>0</v>
      </c>
      <c r="CH86" s="88">
        <v>0</v>
      </c>
      <c r="CI86" s="88">
        <v>0</v>
      </c>
      <c r="CJ86" s="85">
        <v>0</v>
      </c>
      <c r="CK86" s="89">
        <v>0</v>
      </c>
      <c r="CL86" s="87">
        <v>0</v>
      </c>
      <c r="CM86" s="88">
        <v>0</v>
      </c>
      <c r="CN86" s="85">
        <v>0</v>
      </c>
      <c r="CO86" s="88">
        <v>0</v>
      </c>
      <c r="CP86" s="85">
        <v>0</v>
      </c>
      <c r="CQ86" s="89">
        <v>0</v>
      </c>
      <c r="CR86" s="178">
        <v>0</v>
      </c>
      <c r="CS86" s="179">
        <v>0</v>
      </c>
      <c r="CT86" s="180">
        <v>0</v>
      </c>
      <c r="CU86" s="82"/>
      <c r="CV86" s="87">
        <v>32191.099447061937</v>
      </c>
      <c r="CW86" s="88">
        <v>4.9862606718539051E-2</v>
      </c>
      <c r="CX86" s="88">
        <v>376.70505892448529</v>
      </c>
      <c r="CY86" s="88">
        <v>4.376932341743375E-3</v>
      </c>
      <c r="CZ86" s="85">
        <v>32567.804505986423</v>
      </c>
      <c r="DA86" s="89">
        <v>4.45120896069311E-2</v>
      </c>
      <c r="DB86" s="87">
        <v>29383.066707231697</v>
      </c>
      <c r="DC86" s="88">
        <v>1.2682323561121598E-2</v>
      </c>
      <c r="DD86" s="85">
        <v>892.36481684719797</v>
      </c>
      <c r="DE86" s="88">
        <v>9.4350665137851925E-4</v>
      </c>
      <c r="DF86" s="85">
        <v>30275.431524078896</v>
      </c>
      <c r="DG86" s="89">
        <v>9.2794048037296382E-3</v>
      </c>
      <c r="DH86" s="226"/>
      <c r="DI86" s="239" t="s">
        <v>149</v>
      </c>
      <c r="DJ86" s="87">
        <v>32567.804505986423</v>
      </c>
      <c r="DK86" s="85">
        <v>30275.431524078896</v>
      </c>
      <c r="DL86" s="86">
        <v>62843.236030065324</v>
      </c>
      <c r="DM86"/>
    </row>
    <row r="87" spans="1:119" s="101" customFormat="1" ht="15.6">
      <c r="A87" s="74">
        <v>72</v>
      </c>
      <c r="B87" s="74" t="s">
        <v>150</v>
      </c>
      <c r="C87" s="83"/>
      <c r="D87" s="84">
        <v>137246.22999999998</v>
      </c>
      <c r="E87" s="88">
        <v>1.4188149855788612</v>
      </c>
      <c r="F87" s="88">
        <v>0</v>
      </c>
      <c r="G87" s="88">
        <v>0</v>
      </c>
      <c r="H87" s="85">
        <v>137246.22999999998</v>
      </c>
      <c r="I87" s="89">
        <v>1.2434990169519164</v>
      </c>
      <c r="J87" s="87">
        <v>27707.66</v>
      </c>
      <c r="K87" s="88">
        <v>0.11953209865358648</v>
      </c>
      <c r="L87" s="85">
        <v>0</v>
      </c>
      <c r="M87" s="88">
        <v>0</v>
      </c>
      <c r="N87" s="85">
        <v>27707.66</v>
      </c>
      <c r="O87" s="89">
        <v>6.6984153078122541E-2</v>
      </c>
      <c r="P87" s="178">
        <v>164953.88999999998</v>
      </c>
      <c r="Q87" s="179">
        <v>0</v>
      </c>
      <c r="R87" s="180">
        <v>164953.88999999998</v>
      </c>
      <c r="S87" s="80"/>
      <c r="T87" s="84">
        <v>93359.450152162099</v>
      </c>
      <c r="U87" s="88">
        <v>0.50762833596408141</v>
      </c>
      <c r="V87" s="88">
        <v>11122.61709895937</v>
      </c>
      <c r="W87" s="88">
        <v>0.48197846769334707</v>
      </c>
      <c r="X87" s="85">
        <v>104482.06725112147</v>
      </c>
      <c r="Y87" s="89">
        <v>0.50476867119726299</v>
      </c>
      <c r="Z87" s="87">
        <v>58514.379418764118</v>
      </c>
      <c r="AA87" s="88">
        <v>7.2860730020538098E-2</v>
      </c>
      <c r="AB87" s="85">
        <v>26348.019319708827</v>
      </c>
      <c r="AC87" s="88">
        <v>0.11241341945819411</v>
      </c>
      <c r="AD87" s="85">
        <v>84862.398738472941</v>
      </c>
      <c r="AE87" s="89">
        <v>8.1796344559022544E-2</v>
      </c>
      <c r="AF87" s="178">
        <v>151873.8295709262</v>
      </c>
      <c r="AG87" s="179">
        <v>37470.636418668197</v>
      </c>
      <c r="AH87" s="180">
        <v>189344.46598959441</v>
      </c>
      <c r="AI87" s="82"/>
      <c r="AJ87" s="84">
        <v>105213.20201209356</v>
      </c>
      <c r="AK87" s="88">
        <v>1.7435280804058921</v>
      </c>
      <c r="AL87" s="85">
        <v>16358.722966547028</v>
      </c>
      <c r="AM87" s="88">
        <v>1.8842113529770823</v>
      </c>
      <c r="AN87" s="85">
        <v>121571.92497864059</v>
      </c>
      <c r="AO87" s="89">
        <v>1.7612227820800641</v>
      </c>
      <c r="AP87" s="87">
        <v>8171.5093756897486</v>
      </c>
      <c r="AQ87" s="88">
        <v>7.6439256287906196E-2</v>
      </c>
      <c r="AR87" s="85">
        <v>12889.835645669704</v>
      </c>
      <c r="AS87" s="88">
        <v>0.13804671206526195</v>
      </c>
      <c r="AT87" s="85">
        <v>21061.345021359451</v>
      </c>
      <c r="AU87" s="89">
        <v>0.10516212718192211</v>
      </c>
      <c r="AV87" s="178">
        <v>113384.71138778332</v>
      </c>
      <c r="AW87" s="179">
        <v>29248.55861221673</v>
      </c>
      <c r="AX87" s="180">
        <v>142633.27000000005</v>
      </c>
      <c r="AY87" s="82"/>
      <c r="AZ87" s="84">
        <v>166826.94893607657</v>
      </c>
      <c r="BA87" s="88">
        <v>1.5640710743852222</v>
      </c>
      <c r="BB87" s="88">
        <v>21890.732554406561</v>
      </c>
      <c r="BC87" s="88">
        <v>1.4844193771212153</v>
      </c>
      <c r="BD87" s="85">
        <v>188717.68149048314</v>
      </c>
      <c r="BE87" s="89">
        <v>1.5543961443590109</v>
      </c>
      <c r="BF87" s="87">
        <v>15696.471795322808</v>
      </c>
      <c r="BG87" s="88">
        <v>3.1558626379136083E-2</v>
      </c>
      <c r="BH87" s="85">
        <v>10527.602717877937</v>
      </c>
      <c r="BI87" s="88">
        <v>5.8567374593205844E-2</v>
      </c>
      <c r="BJ87" s="85">
        <v>26224.074513200743</v>
      </c>
      <c r="BK87" s="89">
        <v>3.8728443132825516E-2</v>
      </c>
      <c r="BL87" s="178">
        <v>182523.42073139938</v>
      </c>
      <c r="BM87" s="179">
        <v>32418.335272284497</v>
      </c>
      <c r="BN87" s="180">
        <v>214941.75600368387</v>
      </c>
      <c r="BO87" s="82"/>
      <c r="BP87" s="84">
        <v>0</v>
      </c>
      <c r="BQ87" s="88">
        <v>0</v>
      </c>
      <c r="BR87" s="88">
        <v>0</v>
      </c>
      <c r="BS87" s="88">
        <v>0</v>
      </c>
      <c r="BT87" s="85">
        <v>0</v>
      </c>
      <c r="BU87" s="89">
        <v>0</v>
      </c>
      <c r="BV87" s="87">
        <v>0</v>
      </c>
      <c r="BW87" s="88">
        <v>0</v>
      </c>
      <c r="BX87" s="85">
        <v>0</v>
      </c>
      <c r="BY87" s="88">
        <v>0</v>
      </c>
      <c r="BZ87" s="85">
        <v>0</v>
      </c>
      <c r="CA87" s="89">
        <v>0</v>
      </c>
      <c r="CB87" s="178">
        <v>0</v>
      </c>
      <c r="CC87" s="179">
        <v>0</v>
      </c>
      <c r="CD87" s="180">
        <v>0</v>
      </c>
      <c r="CE87" s="82"/>
      <c r="CF87" s="84">
        <v>80281</v>
      </c>
      <c r="CG87" s="88">
        <v>0.645293786673097</v>
      </c>
      <c r="CH87" s="88">
        <v>8920</v>
      </c>
      <c r="CI87" s="88">
        <v>0.54673613239350294</v>
      </c>
      <c r="CJ87" s="85">
        <v>89201</v>
      </c>
      <c r="CK87" s="89">
        <v>0.63386747201989702</v>
      </c>
      <c r="CL87" s="87">
        <v>1924</v>
      </c>
      <c r="CM87" s="88">
        <v>4.1672984036907881E-3</v>
      </c>
      <c r="CN87" s="85">
        <v>1083</v>
      </c>
      <c r="CO87" s="88">
        <v>7.1634090683599565E-3</v>
      </c>
      <c r="CP87" s="85">
        <v>3007</v>
      </c>
      <c r="CQ87" s="89">
        <v>4.9063838466245156E-3</v>
      </c>
      <c r="CR87" s="178">
        <v>82205</v>
      </c>
      <c r="CS87" s="179">
        <v>10003</v>
      </c>
      <c r="CT87" s="180">
        <v>92208</v>
      </c>
      <c r="CU87" s="82"/>
      <c r="CV87" s="87">
        <v>582926.8311003322</v>
      </c>
      <c r="CW87" s="88">
        <v>0.90292819518759748</v>
      </c>
      <c r="CX87" s="88">
        <v>58292.072619912957</v>
      </c>
      <c r="CY87" s="88">
        <v>0.6772950133608272</v>
      </c>
      <c r="CZ87" s="85">
        <v>641218.90372024511</v>
      </c>
      <c r="DA87" s="89">
        <v>0.87638677930553333</v>
      </c>
      <c r="DB87" s="87">
        <v>112014.02058977669</v>
      </c>
      <c r="DC87" s="88">
        <v>4.8347507993508732E-2</v>
      </c>
      <c r="DD87" s="85">
        <v>50848.457683256463</v>
      </c>
      <c r="DE87" s="88">
        <v>5.3762605977670096E-2</v>
      </c>
      <c r="DF87" s="85">
        <v>162862.47827303316</v>
      </c>
      <c r="DG87" s="89">
        <v>4.9917269124046836E-2</v>
      </c>
      <c r="DH87" s="226"/>
      <c r="DI87" s="239" t="s">
        <v>150</v>
      </c>
      <c r="DJ87" s="87">
        <v>641218.90372024511</v>
      </c>
      <c r="DK87" s="85">
        <v>162862.47827303316</v>
      </c>
      <c r="DL87" s="86">
        <v>804081.38199327828</v>
      </c>
      <c r="DM87"/>
    </row>
    <row r="88" spans="1:119" s="101" customFormat="1" ht="15.6">
      <c r="A88" s="74">
        <v>73</v>
      </c>
      <c r="B88" s="74" t="s">
        <v>151</v>
      </c>
      <c r="C88" s="83"/>
      <c r="D88" s="84">
        <v>0</v>
      </c>
      <c r="E88" s="88">
        <v>0</v>
      </c>
      <c r="F88" s="88">
        <v>0</v>
      </c>
      <c r="G88" s="88">
        <v>0</v>
      </c>
      <c r="H88" s="85">
        <v>0</v>
      </c>
      <c r="I88" s="89">
        <v>0</v>
      </c>
      <c r="J88" s="87">
        <v>0</v>
      </c>
      <c r="K88" s="88">
        <v>0</v>
      </c>
      <c r="L88" s="85">
        <v>0</v>
      </c>
      <c r="M88" s="88">
        <v>0</v>
      </c>
      <c r="N88" s="85">
        <v>0</v>
      </c>
      <c r="O88" s="89">
        <v>0</v>
      </c>
      <c r="P88" s="178">
        <v>0</v>
      </c>
      <c r="Q88" s="179">
        <v>0</v>
      </c>
      <c r="R88" s="180">
        <v>0</v>
      </c>
      <c r="S88" s="80"/>
      <c r="T88" s="84">
        <v>100448.47</v>
      </c>
      <c r="U88" s="88">
        <v>0.54617384306710237</v>
      </c>
      <c r="V88" s="88">
        <v>5765.3899999999994</v>
      </c>
      <c r="W88" s="88">
        <v>0.249832733890887</v>
      </c>
      <c r="X88" s="85">
        <v>106213.86</v>
      </c>
      <c r="Y88" s="89">
        <v>0.51313522392386102</v>
      </c>
      <c r="Z88" s="87">
        <v>70771.489999999991</v>
      </c>
      <c r="AA88" s="88">
        <v>8.8122996044074267E-2</v>
      </c>
      <c r="AB88" s="85">
        <v>17100.669999999998</v>
      </c>
      <c r="AC88" s="88">
        <v>7.2959745717516039E-2</v>
      </c>
      <c r="AD88" s="85">
        <v>87872.159999999989</v>
      </c>
      <c r="AE88" s="89">
        <v>8.4697364007541326E-2</v>
      </c>
      <c r="AF88" s="178">
        <v>171219.96</v>
      </c>
      <c r="AG88" s="179">
        <v>22866.059999999998</v>
      </c>
      <c r="AH88" s="180">
        <v>194086.02</v>
      </c>
      <c r="AI88" s="82"/>
      <c r="AJ88" s="84">
        <v>0</v>
      </c>
      <c r="AK88" s="88">
        <v>0</v>
      </c>
      <c r="AL88" s="85">
        <v>0</v>
      </c>
      <c r="AM88" s="88">
        <v>0</v>
      </c>
      <c r="AN88" s="85">
        <v>0</v>
      </c>
      <c r="AO88" s="89">
        <v>0</v>
      </c>
      <c r="AP88" s="87">
        <v>0</v>
      </c>
      <c r="AQ88" s="88">
        <v>0</v>
      </c>
      <c r="AR88" s="85">
        <v>0</v>
      </c>
      <c r="AS88" s="88">
        <v>0</v>
      </c>
      <c r="AT88" s="85">
        <v>0</v>
      </c>
      <c r="AU88" s="89">
        <v>0</v>
      </c>
      <c r="AV88" s="178">
        <v>0</v>
      </c>
      <c r="AW88" s="179">
        <v>0</v>
      </c>
      <c r="AX88" s="180">
        <v>0</v>
      </c>
      <c r="AY88" s="82"/>
      <c r="AZ88" s="84">
        <v>103773.75436903523</v>
      </c>
      <c r="BA88" s="88">
        <v>0.97292151252587833</v>
      </c>
      <c r="BB88" s="88">
        <v>13617.005630964786</v>
      </c>
      <c r="BC88" s="88">
        <v>0.92337462744726295</v>
      </c>
      <c r="BD88" s="85">
        <v>117390.76000000002</v>
      </c>
      <c r="BE88" s="89">
        <v>0.96690327735176163</v>
      </c>
      <c r="BF88" s="87">
        <v>46074.083553495657</v>
      </c>
      <c r="BG88" s="88">
        <v>9.2634498222660275E-2</v>
      </c>
      <c r="BH88" s="85">
        <v>30901.826446504354</v>
      </c>
      <c r="BI88" s="88">
        <v>0.17191367242926006</v>
      </c>
      <c r="BJ88" s="85">
        <v>76975.91</v>
      </c>
      <c r="BK88" s="89">
        <v>0.1136801663498871</v>
      </c>
      <c r="BL88" s="178">
        <v>149847.83792253089</v>
      </c>
      <c r="BM88" s="179">
        <v>44518.832077469138</v>
      </c>
      <c r="BN88" s="180">
        <v>194366.67000000004</v>
      </c>
      <c r="BO88" s="82"/>
      <c r="BP88" s="84">
        <v>-6039.5099999999902</v>
      </c>
      <c r="BQ88" s="88">
        <v>-8.2133327893598659E-2</v>
      </c>
      <c r="BR88" s="88">
        <v>-3162.6999999999994</v>
      </c>
      <c r="BS88" s="88">
        <v>-0.32920786926199641</v>
      </c>
      <c r="BT88" s="85">
        <v>-9202.20999999999</v>
      </c>
      <c r="BU88" s="89">
        <v>-0.11068330526822216</v>
      </c>
      <c r="BV88" s="87">
        <v>610.33000000000334</v>
      </c>
      <c r="BW88" s="88">
        <v>2.8257980878301889E-3</v>
      </c>
      <c r="BX88" s="85">
        <v>10349.540000000001</v>
      </c>
      <c r="BY88" s="88">
        <v>9.8326382093352468E-2</v>
      </c>
      <c r="BZ88" s="85">
        <v>10959.870000000004</v>
      </c>
      <c r="CA88" s="89">
        <v>3.4117176458869025E-2</v>
      </c>
      <c r="CB88" s="178">
        <v>-5429.1799999999866</v>
      </c>
      <c r="CC88" s="179">
        <v>7186.840000000002</v>
      </c>
      <c r="CD88" s="180">
        <v>1757.6600000000153</v>
      </c>
      <c r="CE88" s="82"/>
      <c r="CF88" s="84">
        <v>0</v>
      </c>
      <c r="CG88" s="88">
        <v>0</v>
      </c>
      <c r="CH88" s="88">
        <v>0</v>
      </c>
      <c r="CI88" s="88">
        <v>0</v>
      </c>
      <c r="CJ88" s="85">
        <v>0</v>
      </c>
      <c r="CK88" s="89">
        <v>0</v>
      </c>
      <c r="CL88" s="87">
        <v>0</v>
      </c>
      <c r="CM88" s="88">
        <v>0</v>
      </c>
      <c r="CN88" s="85">
        <v>0</v>
      </c>
      <c r="CO88" s="88">
        <v>0</v>
      </c>
      <c r="CP88" s="85">
        <v>0</v>
      </c>
      <c r="CQ88" s="89">
        <v>0</v>
      </c>
      <c r="CR88" s="178">
        <v>0</v>
      </c>
      <c r="CS88" s="179">
        <v>0</v>
      </c>
      <c r="CT88" s="180">
        <v>0</v>
      </c>
      <c r="CU88" s="82"/>
      <c r="CV88" s="87">
        <v>198182.71436903524</v>
      </c>
      <c r="CW88" s="88">
        <v>0.3069763665961921</v>
      </c>
      <c r="CX88" s="88">
        <v>16219.695630964785</v>
      </c>
      <c r="CY88" s="88">
        <v>0.18845648259434369</v>
      </c>
      <c r="CZ88" s="85">
        <v>214402.41000000003</v>
      </c>
      <c r="DA88" s="89">
        <v>0.29303477562043678</v>
      </c>
      <c r="DB88" s="87">
        <v>117455.90355349565</v>
      </c>
      <c r="DC88" s="88">
        <v>5.0696334316346341E-2</v>
      </c>
      <c r="DD88" s="85">
        <v>58352.036446504353</v>
      </c>
      <c r="DE88" s="88">
        <v>6.1696218261130684E-2</v>
      </c>
      <c r="DF88" s="85">
        <v>175807.94</v>
      </c>
      <c r="DG88" s="89">
        <v>5.3885046747304641E-2</v>
      </c>
      <c r="DH88" s="226"/>
      <c r="DI88" s="239" t="s">
        <v>151</v>
      </c>
      <c r="DJ88" s="87">
        <v>214402.41000000003</v>
      </c>
      <c r="DK88" s="85">
        <v>175807.94</v>
      </c>
      <c r="DL88" s="86">
        <v>390210.35000000003</v>
      </c>
      <c r="DM88"/>
    </row>
    <row r="89" spans="1:119" s="101" customFormat="1" ht="15.6">
      <c r="A89" s="74">
        <v>74</v>
      </c>
      <c r="B89" s="74" t="s">
        <v>152</v>
      </c>
      <c r="C89" s="83"/>
      <c r="D89" s="84">
        <v>0</v>
      </c>
      <c r="E89" s="88">
        <v>0</v>
      </c>
      <c r="F89" s="88">
        <v>0</v>
      </c>
      <c r="G89" s="88">
        <v>0</v>
      </c>
      <c r="H89" s="85">
        <v>0</v>
      </c>
      <c r="I89" s="89">
        <v>0</v>
      </c>
      <c r="J89" s="87">
        <v>0</v>
      </c>
      <c r="K89" s="88">
        <v>0</v>
      </c>
      <c r="L89" s="85">
        <v>0</v>
      </c>
      <c r="M89" s="88">
        <v>0</v>
      </c>
      <c r="N89" s="85">
        <v>0</v>
      </c>
      <c r="O89" s="89">
        <v>0</v>
      </c>
      <c r="P89" s="178">
        <v>0</v>
      </c>
      <c r="Q89" s="179">
        <v>0</v>
      </c>
      <c r="R89" s="180">
        <v>0</v>
      </c>
      <c r="S89" s="80"/>
      <c r="T89" s="84">
        <v>0</v>
      </c>
      <c r="U89" s="88">
        <v>0</v>
      </c>
      <c r="V89" s="88">
        <v>0</v>
      </c>
      <c r="W89" s="88">
        <v>0</v>
      </c>
      <c r="X89" s="85">
        <v>0</v>
      </c>
      <c r="Y89" s="89">
        <v>0</v>
      </c>
      <c r="Z89" s="87">
        <v>0</v>
      </c>
      <c r="AA89" s="88">
        <v>0</v>
      </c>
      <c r="AB89" s="85">
        <v>0</v>
      </c>
      <c r="AC89" s="88">
        <v>0</v>
      </c>
      <c r="AD89" s="85">
        <v>0</v>
      </c>
      <c r="AE89" s="89">
        <v>0</v>
      </c>
      <c r="AF89" s="178">
        <v>0</v>
      </c>
      <c r="AG89" s="179">
        <v>0</v>
      </c>
      <c r="AH89" s="180">
        <v>0</v>
      </c>
      <c r="AI89" s="82"/>
      <c r="AJ89" s="84">
        <v>0</v>
      </c>
      <c r="AK89" s="88">
        <v>0</v>
      </c>
      <c r="AL89" s="85">
        <v>0</v>
      </c>
      <c r="AM89" s="88">
        <v>0</v>
      </c>
      <c r="AN89" s="85">
        <v>0</v>
      </c>
      <c r="AO89" s="89">
        <v>0</v>
      </c>
      <c r="AP89" s="87">
        <v>0</v>
      </c>
      <c r="AQ89" s="88">
        <v>0</v>
      </c>
      <c r="AR89" s="85">
        <v>0</v>
      </c>
      <c r="AS89" s="88">
        <v>0</v>
      </c>
      <c r="AT89" s="85">
        <v>0</v>
      </c>
      <c r="AU89" s="89">
        <v>0</v>
      </c>
      <c r="AV89" s="178">
        <v>0</v>
      </c>
      <c r="AW89" s="179">
        <v>0</v>
      </c>
      <c r="AX89" s="180">
        <v>0</v>
      </c>
      <c r="AY89" s="82"/>
      <c r="AZ89" s="84">
        <v>0</v>
      </c>
      <c r="BA89" s="88">
        <v>0</v>
      </c>
      <c r="BB89" s="88">
        <v>0</v>
      </c>
      <c r="BC89" s="88">
        <v>0</v>
      </c>
      <c r="BD89" s="85">
        <v>0</v>
      </c>
      <c r="BE89" s="89">
        <v>0</v>
      </c>
      <c r="BF89" s="87">
        <v>0</v>
      </c>
      <c r="BG89" s="88">
        <v>0</v>
      </c>
      <c r="BH89" s="85">
        <v>0</v>
      </c>
      <c r="BI89" s="88">
        <v>0</v>
      </c>
      <c r="BJ89" s="85">
        <v>0</v>
      </c>
      <c r="BK89" s="89">
        <v>0</v>
      </c>
      <c r="BL89" s="178">
        <v>0</v>
      </c>
      <c r="BM89" s="179">
        <v>0</v>
      </c>
      <c r="BN89" s="180">
        <v>0</v>
      </c>
      <c r="BO89" s="82"/>
      <c r="BP89" s="84">
        <v>0</v>
      </c>
      <c r="BQ89" s="88">
        <v>0</v>
      </c>
      <c r="BR89" s="88">
        <v>0</v>
      </c>
      <c r="BS89" s="88">
        <v>0</v>
      </c>
      <c r="BT89" s="85">
        <v>0</v>
      </c>
      <c r="BU89" s="89">
        <v>0</v>
      </c>
      <c r="BV89" s="87">
        <v>0</v>
      </c>
      <c r="BW89" s="88">
        <v>0</v>
      </c>
      <c r="BX89" s="85">
        <v>0</v>
      </c>
      <c r="BY89" s="88">
        <v>0</v>
      </c>
      <c r="BZ89" s="85">
        <v>0</v>
      </c>
      <c r="CA89" s="89">
        <v>0</v>
      </c>
      <c r="CB89" s="178">
        <v>0</v>
      </c>
      <c r="CC89" s="179">
        <v>0</v>
      </c>
      <c r="CD89" s="180">
        <v>0</v>
      </c>
      <c r="CE89" s="82"/>
      <c r="CF89" s="84">
        <v>0</v>
      </c>
      <c r="CG89" s="88">
        <v>0</v>
      </c>
      <c r="CH89" s="88">
        <v>0</v>
      </c>
      <c r="CI89" s="88">
        <v>0</v>
      </c>
      <c r="CJ89" s="85">
        <v>0</v>
      </c>
      <c r="CK89" s="89">
        <v>0</v>
      </c>
      <c r="CL89" s="87">
        <v>0</v>
      </c>
      <c r="CM89" s="88">
        <v>0</v>
      </c>
      <c r="CN89" s="85">
        <v>0</v>
      </c>
      <c r="CO89" s="88">
        <v>0</v>
      </c>
      <c r="CP89" s="85">
        <v>0</v>
      </c>
      <c r="CQ89" s="89">
        <v>0</v>
      </c>
      <c r="CR89" s="178">
        <v>0</v>
      </c>
      <c r="CS89" s="179">
        <v>0</v>
      </c>
      <c r="CT89" s="180">
        <v>0</v>
      </c>
      <c r="CU89" s="82"/>
      <c r="CV89" s="87">
        <v>0</v>
      </c>
      <c r="CW89" s="88">
        <v>0</v>
      </c>
      <c r="CX89" s="88">
        <v>0</v>
      </c>
      <c r="CY89" s="88">
        <v>0</v>
      </c>
      <c r="CZ89" s="85">
        <v>0</v>
      </c>
      <c r="DA89" s="89">
        <v>0</v>
      </c>
      <c r="DB89" s="87">
        <v>0</v>
      </c>
      <c r="DC89" s="88">
        <v>0</v>
      </c>
      <c r="DD89" s="85">
        <v>0</v>
      </c>
      <c r="DE89" s="88">
        <v>0</v>
      </c>
      <c r="DF89" s="85">
        <v>0</v>
      </c>
      <c r="DG89" s="89">
        <v>0</v>
      </c>
      <c r="DH89" s="226"/>
      <c r="DI89" s="239" t="s">
        <v>152</v>
      </c>
      <c r="DJ89" s="87">
        <v>0</v>
      </c>
      <c r="DK89" s="85">
        <v>0</v>
      </c>
      <c r="DL89" s="86">
        <v>0</v>
      </c>
      <c r="DM89"/>
    </row>
    <row r="90" spans="1:119" s="101" customFormat="1" ht="15.6">
      <c r="A90" s="74">
        <v>75</v>
      </c>
      <c r="B90" s="74" t="s">
        <v>153</v>
      </c>
      <c r="C90" s="83"/>
      <c r="D90" s="84">
        <v>85936.989999999991</v>
      </c>
      <c r="E90" s="88">
        <v>0.88839372292805963</v>
      </c>
      <c r="F90" s="88">
        <v>12866.490000000002</v>
      </c>
      <c r="G90" s="88">
        <v>0.94342938847338331</v>
      </c>
      <c r="H90" s="85">
        <v>98803.48</v>
      </c>
      <c r="I90" s="89">
        <v>0.89519420862364207</v>
      </c>
      <c r="J90" s="87">
        <v>215046.47999999998</v>
      </c>
      <c r="K90" s="88">
        <v>0.92772024279446585</v>
      </c>
      <c r="L90" s="85">
        <v>169442.98</v>
      </c>
      <c r="M90" s="88">
        <v>0.93180407382151742</v>
      </c>
      <c r="N90" s="85">
        <v>384489.45999999996</v>
      </c>
      <c r="O90" s="89">
        <v>0.92951555077421455</v>
      </c>
      <c r="P90" s="178">
        <v>300983.46999999997</v>
      </c>
      <c r="Q90" s="179">
        <v>182309.47</v>
      </c>
      <c r="R90" s="180">
        <v>483292.93999999994</v>
      </c>
      <c r="S90" s="80"/>
      <c r="T90" s="84">
        <v>60.62</v>
      </c>
      <c r="U90" s="88">
        <v>3.2961237106675438E-4</v>
      </c>
      <c r="V90" s="88">
        <v>3.8199999999999994</v>
      </c>
      <c r="W90" s="88">
        <v>1.6553278155739478E-4</v>
      </c>
      <c r="X90" s="85">
        <v>64.44</v>
      </c>
      <c r="Y90" s="89">
        <v>3.1131938741001981E-4</v>
      </c>
      <c r="Z90" s="87">
        <v>2939.22</v>
      </c>
      <c r="AA90" s="88">
        <v>3.6598476651072908E-3</v>
      </c>
      <c r="AB90" s="85">
        <v>2949.77</v>
      </c>
      <c r="AC90" s="88">
        <v>1.2585148367003007E-2</v>
      </c>
      <c r="AD90" s="85">
        <v>5888.99</v>
      </c>
      <c r="AE90" s="89">
        <v>5.6762224766839786E-3</v>
      </c>
      <c r="AF90" s="178">
        <v>2999.8399999999997</v>
      </c>
      <c r="AG90" s="179">
        <v>2953.59</v>
      </c>
      <c r="AH90" s="180">
        <v>5953.43</v>
      </c>
      <c r="AI90" s="82"/>
      <c r="AJ90" s="84">
        <v>151988.14188507144</v>
      </c>
      <c r="AK90" s="88">
        <v>2.5186534407999246</v>
      </c>
      <c r="AL90" s="85">
        <v>23631.368114928573</v>
      </c>
      <c r="AM90" s="88">
        <v>2.7218806858936389</v>
      </c>
      <c r="AN90" s="85">
        <v>175619.51</v>
      </c>
      <c r="AO90" s="89">
        <v>2.5442147275703713</v>
      </c>
      <c r="AP90" s="87">
        <v>87958.888222427951</v>
      </c>
      <c r="AQ90" s="88">
        <v>0.82279927618218507</v>
      </c>
      <c r="AR90" s="85">
        <v>138747.39177757208</v>
      </c>
      <c r="AS90" s="88">
        <v>1.4859476698571543</v>
      </c>
      <c r="AT90" s="85">
        <v>226706.28000000003</v>
      </c>
      <c r="AU90" s="89">
        <v>1.1319749344651107</v>
      </c>
      <c r="AV90" s="178">
        <v>239947.03010749939</v>
      </c>
      <c r="AW90" s="179">
        <v>162378.75989250065</v>
      </c>
      <c r="AX90" s="180">
        <v>402325.79000000004</v>
      </c>
      <c r="AY90" s="82"/>
      <c r="AZ90" s="84">
        <v>160228.48591045328</v>
      </c>
      <c r="BA90" s="88">
        <v>1.5022077770007434</v>
      </c>
      <c r="BB90" s="88">
        <v>21024.894089546742</v>
      </c>
      <c r="BC90" s="88">
        <v>1.4257065226518439</v>
      </c>
      <c r="BD90" s="85">
        <v>181253.38000000003</v>
      </c>
      <c r="BE90" s="89">
        <v>1.4929155169715593</v>
      </c>
      <c r="BF90" s="87">
        <v>465712.97094243497</v>
      </c>
      <c r="BG90" s="88">
        <v>0.93634173599886394</v>
      </c>
      <c r="BH90" s="85">
        <v>312353.06905756507</v>
      </c>
      <c r="BI90" s="88">
        <v>1.7376889773552733</v>
      </c>
      <c r="BJ90" s="85">
        <v>778066.04</v>
      </c>
      <c r="BK90" s="89">
        <v>1.1490695836970022</v>
      </c>
      <c r="BL90" s="178">
        <v>625941.45685288822</v>
      </c>
      <c r="BM90" s="179">
        <v>333377.96314711182</v>
      </c>
      <c r="BN90" s="180">
        <v>959319.42</v>
      </c>
      <c r="BO90" s="82"/>
      <c r="BP90" s="84">
        <v>272708.49</v>
      </c>
      <c r="BQ90" s="88">
        <v>3.708654481661295</v>
      </c>
      <c r="BR90" s="88">
        <v>95894.699999999983</v>
      </c>
      <c r="BS90" s="88">
        <v>9.9817528885187858</v>
      </c>
      <c r="BT90" s="85">
        <v>368603.18999999994</v>
      </c>
      <c r="BU90" s="89">
        <v>4.4335240558094773</v>
      </c>
      <c r="BV90" s="87">
        <v>268154.27</v>
      </c>
      <c r="BW90" s="88">
        <v>1.2415411718406371</v>
      </c>
      <c r="BX90" s="85">
        <v>427415.73999999993</v>
      </c>
      <c r="BY90" s="88">
        <v>4.0606870801941906</v>
      </c>
      <c r="BZ90" s="85">
        <v>695570.01</v>
      </c>
      <c r="CA90" s="89">
        <v>2.1652523953903913</v>
      </c>
      <c r="CB90" s="178">
        <v>540862.76</v>
      </c>
      <c r="CC90" s="179">
        <v>523310.43999999994</v>
      </c>
      <c r="CD90" s="180">
        <v>1064173.2</v>
      </c>
      <c r="CE90" s="82"/>
      <c r="CF90" s="84">
        <v>0</v>
      </c>
      <c r="CG90" s="88">
        <v>0</v>
      </c>
      <c r="CH90" s="88">
        <v>0</v>
      </c>
      <c r="CI90" s="88">
        <v>0</v>
      </c>
      <c r="CJ90" s="85">
        <v>0</v>
      </c>
      <c r="CK90" s="89">
        <v>0</v>
      </c>
      <c r="CL90" s="87">
        <v>0</v>
      </c>
      <c r="CM90" s="88">
        <v>0</v>
      </c>
      <c r="CN90" s="85">
        <v>0</v>
      </c>
      <c r="CO90" s="88">
        <v>0</v>
      </c>
      <c r="CP90" s="85">
        <v>0</v>
      </c>
      <c r="CQ90" s="89">
        <v>0</v>
      </c>
      <c r="CR90" s="178">
        <v>0</v>
      </c>
      <c r="CS90" s="179">
        <v>0</v>
      </c>
      <c r="CT90" s="180">
        <v>0</v>
      </c>
      <c r="CU90" s="82"/>
      <c r="CV90" s="87">
        <v>670922.72779552476</v>
      </c>
      <c r="CW90" s="88">
        <v>1.0392299949124912</v>
      </c>
      <c r="CX90" s="88">
        <v>153421.2722044753</v>
      </c>
      <c r="CY90" s="88">
        <v>1.7826002394031941</v>
      </c>
      <c r="CZ90" s="85">
        <v>824344</v>
      </c>
      <c r="DA90" s="89">
        <v>1.1266732452963253</v>
      </c>
      <c r="DB90" s="87">
        <v>1039811.8291648629</v>
      </c>
      <c r="DC90" s="88">
        <v>0.44880373418969483</v>
      </c>
      <c r="DD90" s="85">
        <v>1050908.9508351372</v>
      </c>
      <c r="DE90" s="88">
        <v>1.1111370219742283</v>
      </c>
      <c r="DF90" s="85">
        <v>2090720.78</v>
      </c>
      <c r="DG90" s="89">
        <v>0.64080488609252362</v>
      </c>
      <c r="DH90" s="226"/>
      <c r="DI90" s="239" t="s">
        <v>153</v>
      </c>
      <c r="DJ90" s="87">
        <v>824344</v>
      </c>
      <c r="DK90" s="85">
        <v>2090720.78</v>
      </c>
      <c r="DL90" s="86">
        <v>2915064.7800000003</v>
      </c>
      <c r="DM90"/>
    </row>
    <row r="91" spans="1:119" s="101" customFormat="1" ht="15.6">
      <c r="A91" s="74">
        <v>76</v>
      </c>
      <c r="B91" s="74" t="s">
        <v>154</v>
      </c>
      <c r="C91" s="83"/>
      <c r="D91" s="84">
        <v>643470.52</v>
      </c>
      <c r="E91" s="88">
        <v>6.6520269194587165</v>
      </c>
      <c r="F91" s="88">
        <v>0</v>
      </c>
      <c r="G91" s="88">
        <v>0</v>
      </c>
      <c r="H91" s="85">
        <v>643470.52</v>
      </c>
      <c r="I91" s="89">
        <v>5.8300687680640753</v>
      </c>
      <c r="J91" s="87">
        <v>0</v>
      </c>
      <c r="K91" s="88">
        <v>0</v>
      </c>
      <c r="L91" s="85">
        <v>0</v>
      </c>
      <c r="M91" s="88">
        <v>0</v>
      </c>
      <c r="N91" s="85">
        <v>0</v>
      </c>
      <c r="O91" s="89">
        <v>0</v>
      </c>
      <c r="P91" s="178">
        <v>643470.52</v>
      </c>
      <c r="Q91" s="179">
        <v>0</v>
      </c>
      <c r="R91" s="180">
        <v>643470.52</v>
      </c>
      <c r="S91" s="80"/>
      <c r="T91" s="84">
        <v>2337257.61</v>
      </c>
      <c r="U91" s="88">
        <v>12.708495919266174</v>
      </c>
      <c r="V91" s="88">
        <v>98049.600000000006</v>
      </c>
      <c r="W91" s="88">
        <v>4.2488018373272087</v>
      </c>
      <c r="X91" s="85">
        <v>2435307.21</v>
      </c>
      <c r="Y91" s="89">
        <v>11.765337504227258</v>
      </c>
      <c r="Z91" s="87">
        <v>78356.450000000186</v>
      </c>
      <c r="AA91" s="88">
        <v>9.7567609970875574E-2</v>
      </c>
      <c r="AB91" s="85">
        <v>139492.53</v>
      </c>
      <c r="AC91" s="88">
        <v>0.59514273524329631</v>
      </c>
      <c r="AD91" s="85">
        <v>217848.98000000019</v>
      </c>
      <c r="AE91" s="89">
        <v>0.20997815869931508</v>
      </c>
      <c r="AF91" s="178">
        <v>2415614.06</v>
      </c>
      <c r="AG91" s="179">
        <v>237542.13</v>
      </c>
      <c r="AH91" s="180">
        <v>2653156.19</v>
      </c>
      <c r="AI91" s="82"/>
      <c r="AJ91" s="84">
        <v>521479.35754563176</v>
      </c>
      <c r="AK91" s="88">
        <v>8.6416332346612279</v>
      </c>
      <c r="AL91" s="85">
        <v>75614.594084220109</v>
      </c>
      <c r="AM91" s="88">
        <v>8.7093520023289699</v>
      </c>
      <c r="AN91" s="85">
        <v>597093.95162985183</v>
      </c>
      <c r="AO91" s="89">
        <v>8.650150689293346</v>
      </c>
      <c r="AP91" s="87">
        <v>50565.188009784659</v>
      </c>
      <c r="AQ91" s="88">
        <v>0.47300507015570015</v>
      </c>
      <c r="AR91" s="85">
        <v>123530.42671972309</v>
      </c>
      <c r="AS91" s="88">
        <v>1.3229780206239823</v>
      </c>
      <c r="AT91" s="85">
        <v>174095.61472950777</v>
      </c>
      <c r="AU91" s="89">
        <v>0.86928280978408567</v>
      </c>
      <c r="AV91" s="178">
        <v>572044.54555541638</v>
      </c>
      <c r="AW91" s="179">
        <v>199145.02080394322</v>
      </c>
      <c r="AX91" s="180">
        <v>771189.56635935954</v>
      </c>
      <c r="AY91" s="82"/>
      <c r="AZ91" s="84">
        <v>961930.79879999999</v>
      </c>
      <c r="BA91" s="88">
        <v>9.01849579794116</v>
      </c>
      <c r="BB91" s="88">
        <v>100976.1612</v>
      </c>
      <c r="BC91" s="88">
        <v>6.847234095070184</v>
      </c>
      <c r="BD91" s="85">
        <v>1062906.96</v>
      </c>
      <c r="BE91" s="89">
        <v>8.7547624970142248</v>
      </c>
      <c r="BF91" s="87">
        <v>228795.30000000002</v>
      </c>
      <c r="BG91" s="88">
        <v>0.46000562955516466</v>
      </c>
      <c r="BH91" s="85">
        <v>113153.73400000001</v>
      </c>
      <c r="BI91" s="88">
        <v>0.62949916551693452</v>
      </c>
      <c r="BJ91" s="85">
        <v>341949.03400000004</v>
      </c>
      <c r="BK91" s="89">
        <v>0.5049998508403889</v>
      </c>
      <c r="BL91" s="178">
        <v>1190726.0988</v>
      </c>
      <c r="BM91" s="179">
        <v>214129.89520000003</v>
      </c>
      <c r="BN91" s="180">
        <v>1404855.9939999999</v>
      </c>
      <c r="BO91" s="82"/>
      <c r="BP91" s="84">
        <v>455251.96000000159</v>
      </c>
      <c r="BQ91" s="88">
        <v>6.1911245291230008</v>
      </c>
      <c r="BR91" s="88">
        <v>72738.87999999999</v>
      </c>
      <c r="BS91" s="88">
        <v>7.5714458207556978</v>
      </c>
      <c r="BT91" s="85">
        <v>527990.8400000016</v>
      </c>
      <c r="BU91" s="89">
        <v>6.350623526581689</v>
      </c>
      <c r="BV91" s="87">
        <v>74897.55</v>
      </c>
      <c r="BW91" s="88">
        <v>0.34677199805542053</v>
      </c>
      <c r="BX91" s="85">
        <v>41237.819999999709</v>
      </c>
      <c r="BY91" s="88">
        <v>0.3917822092592389</v>
      </c>
      <c r="BZ91" s="85">
        <v>116135.3699999997</v>
      </c>
      <c r="CA91" s="89">
        <v>0.36151988220718245</v>
      </c>
      <c r="CB91" s="178">
        <v>530149.51000000164</v>
      </c>
      <c r="CC91" s="179">
        <v>113976.69999999969</v>
      </c>
      <c r="CD91" s="180">
        <v>644126.21000000136</v>
      </c>
      <c r="CE91" s="82"/>
      <c r="CF91" s="84">
        <v>0</v>
      </c>
      <c r="CG91" s="88">
        <v>0</v>
      </c>
      <c r="CH91" s="88">
        <v>0</v>
      </c>
      <c r="CI91" s="88">
        <v>0</v>
      </c>
      <c r="CJ91" s="85">
        <v>0</v>
      </c>
      <c r="CK91" s="89">
        <v>0</v>
      </c>
      <c r="CL91" s="87">
        <v>0</v>
      </c>
      <c r="CM91" s="88">
        <v>0</v>
      </c>
      <c r="CN91" s="85">
        <v>0</v>
      </c>
      <c r="CO91" s="88">
        <v>0</v>
      </c>
      <c r="CP91" s="85">
        <v>0</v>
      </c>
      <c r="CQ91" s="89">
        <v>0</v>
      </c>
      <c r="CR91" s="178">
        <v>0</v>
      </c>
      <c r="CS91" s="179">
        <v>0</v>
      </c>
      <c r="CT91" s="180">
        <v>0</v>
      </c>
      <c r="CU91" s="82"/>
      <c r="CV91" s="87">
        <v>4919390.2463456336</v>
      </c>
      <c r="CW91" s="88">
        <v>7.6199205793493663</v>
      </c>
      <c r="CX91" s="88">
        <v>347379.23528422008</v>
      </c>
      <c r="CY91" s="88">
        <v>4.0361958878560644</v>
      </c>
      <c r="CZ91" s="85">
        <v>5266769.4816298541</v>
      </c>
      <c r="DA91" s="89">
        <v>7.1983641102446949</v>
      </c>
      <c r="DB91" s="87">
        <v>432614.48800978484</v>
      </c>
      <c r="DC91" s="88">
        <v>0.18672512875651306</v>
      </c>
      <c r="DD91" s="85">
        <v>417414.51071972278</v>
      </c>
      <c r="DE91" s="88">
        <v>0.44133672665112011</v>
      </c>
      <c r="DF91" s="85">
        <v>850028.99872950767</v>
      </c>
      <c r="DG91" s="89">
        <v>0.26053346813064349</v>
      </c>
      <c r="DH91" s="226"/>
      <c r="DI91" s="239" t="s">
        <v>154</v>
      </c>
      <c r="DJ91" s="87">
        <v>5266769.4816298541</v>
      </c>
      <c r="DK91" s="85">
        <v>850028.99872950767</v>
      </c>
      <c r="DL91" s="86">
        <v>6116798.4803593615</v>
      </c>
      <c r="DM91"/>
    </row>
    <row r="92" spans="1:119" s="101" customFormat="1" ht="15.6">
      <c r="A92" s="74">
        <v>77</v>
      </c>
      <c r="B92" s="74" t="s">
        <v>155</v>
      </c>
      <c r="C92" s="83"/>
      <c r="D92" s="84">
        <v>22805472.07287886</v>
      </c>
      <c r="E92" s="88">
        <v>235.75689860625494</v>
      </c>
      <c r="F92" s="88">
        <v>-6116.9051187308505</v>
      </c>
      <c r="G92" s="88">
        <v>-0.4485192197338943</v>
      </c>
      <c r="H92" s="85">
        <v>22799355.16776013</v>
      </c>
      <c r="I92" s="89">
        <v>206.57016034791866</v>
      </c>
      <c r="J92" s="87">
        <v>-5640912.5283876741</v>
      </c>
      <c r="K92" s="88">
        <v>-24.335151825866472</v>
      </c>
      <c r="L92" s="85">
        <v>7962465.2495450089</v>
      </c>
      <c r="M92" s="88">
        <v>43.787341070065601</v>
      </c>
      <c r="N92" s="85">
        <v>2321552.7211573347</v>
      </c>
      <c r="O92" s="89">
        <v>5.6124278576009257</v>
      </c>
      <c r="P92" s="178">
        <v>17164559.544491187</v>
      </c>
      <c r="Q92" s="179">
        <v>7956348.344426278</v>
      </c>
      <c r="R92" s="180">
        <v>25120907.888917465</v>
      </c>
      <c r="S92" s="80"/>
      <c r="T92" s="84">
        <v>15531330.229999999</v>
      </c>
      <c r="U92" s="88">
        <v>84.449333271709989</v>
      </c>
      <c r="V92" s="88">
        <v>3454354.36</v>
      </c>
      <c r="W92" s="88">
        <v>149.68818997270009</v>
      </c>
      <c r="X92" s="85">
        <v>18985684.59</v>
      </c>
      <c r="Y92" s="89">
        <v>91.722714092468237</v>
      </c>
      <c r="Z92" s="87">
        <v>21024177.260000002</v>
      </c>
      <c r="AA92" s="88">
        <v>26.178811404322513</v>
      </c>
      <c r="AB92" s="85">
        <v>9753613.5299999993</v>
      </c>
      <c r="AC92" s="88">
        <v>41.613642212598926</v>
      </c>
      <c r="AD92" s="85">
        <v>30777790.789999999</v>
      </c>
      <c r="AE92" s="89">
        <v>29.66579801712605</v>
      </c>
      <c r="AF92" s="178">
        <v>36555507.490000002</v>
      </c>
      <c r="AG92" s="179">
        <v>13207967.889999999</v>
      </c>
      <c r="AH92" s="180">
        <v>49763475.380000003</v>
      </c>
      <c r="AI92" s="82"/>
      <c r="AJ92" s="84">
        <v>5328904.6401048508</v>
      </c>
      <c r="AK92" s="88">
        <v>88.307310300850958</v>
      </c>
      <c r="AL92" s="85">
        <v>1167816.9523951442</v>
      </c>
      <c r="AM92" s="88">
        <v>134.51013043021703</v>
      </c>
      <c r="AN92" s="85">
        <v>6496721.5924999947</v>
      </c>
      <c r="AO92" s="89">
        <v>94.118556398220903</v>
      </c>
      <c r="AP92" s="87">
        <v>2993133.0988077829</v>
      </c>
      <c r="AQ92" s="88">
        <v>27.998850337765269</v>
      </c>
      <c r="AR92" s="85">
        <v>3414750.4936707448</v>
      </c>
      <c r="AS92" s="88">
        <v>36.571069727552342</v>
      </c>
      <c r="AT92" s="85">
        <v>6407883.5924785277</v>
      </c>
      <c r="AU92" s="89">
        <v>31.995424254043328</v>
      </c>
      <c r="AV92" s="178">
        <v>8322037.7389126336</v>
      </c>
      <c r="AW92" s="188">
        <v>4582567.4460658887</v>
      </c>
      <c r="AX92" s="180">
        <v>12904605.184978522</v>
      </c>
      <c r="AY92" s="82"/>
      <c r="AZ92" s="84">
        <v>9135216.3052728791</v>
      </c>
      <c r="BA92" s="88">
        <v>85.64639989192851</v>
      </c>
      <c r="BB92" s="88">
        <v>1198706.6732366367</v>
      </c>
      <c r="BC92" s="88">
        <v>81.284781530930815</v>
      </c>
      <c r="BD92" s="85">
        <v>10333922.978509516</v>
      </c>
      <c r="BE92" s="89">
        <v>85.116613912556033</v>
      </c>
      <c r="BF92" s="87">
        <v>7047906.4204739258</v>
      </c>
      <c r="BG92" s="88">
        <v>14.170206424677408</v>
      </c>
      <c r="BH92" s="85">
        <v>4727021.4450128758</v>
      </c>
      <c r="BI92" s="88">
        <v>26.29746230925317</v>
      </c>
      <c r="BJ92" s="85">
        <v>11774927.865486801</v>
      </c>
      <c r="BK92" s="89">
        <v>17.389541202000217</v>
      </c>
      <c r="BL92" s="178">
        <v>16183122.725746805</v>
      </c>
      <c r="BM92" s="179">
        <v>5925728.1182495123</v>
      </c>
      <c r="BN92" s="180">
        <v>22108850.843996316</v>
      </c>
      <c r="BO92" s="82"/>
      <c r="BP92" s="84">
        <v>135177.34999999948</v>
      </c>
      <c r="BQ92" s="88">
        <v>1.8383222498741991</v>
      </c>
      <c r="BR92" s="88">
        <v>1135042.5300000003</v>
      </c>
      <c r="BS92" s="88">
        <v>118.14744769438954</v>
      </c>
      <c r="BT92" s="85">
        <v>1270219.8799999997</v>
      </c>
      <c r="BU92" s="89">
        <v>15.278083714216979</v>
      </c>
      <c r="BV92" s="87">
        <v>3881752.2399999998</v>
      </c>
      <c r="BW92" s="88">
        <v>17.972323263189573</v>
      </c>
      <c r="BX92" s="85">
        <v>3375287.04</v>
      </c>
      <c r="BY92" s="88">
        <v>32.067102805514125</v>
      </c>
      <c r="BZ92" s="85">
        <v>7257039.2799999993</v>
      </c>
      <c r="CA92" s="89">
        <v>22.590568107532636</v>
      </c>
      <c r="CB92" s="178">
        <v>4016929.5899999994</v>
      </c>
      <c r="CC92" s="179">
        <v>4510329.57</v>
      </c>
      <c r="CD92" s="180">
        <v>8527259.1600000001</v>
      </c>
      <c r="CE92" s="82"/>
      <c r="CF92" s="84">
        <v>11554443</v>
      </c>
      <c r="CG92" s="88">
        <v>92.873908849770913</v>
      </c>
      <c r="CH92" s="88">
        <v>1283827</v>
      </c>
      <c r="CI92" s="88">
        <v>78.689978547349071</v>
      </c>
      <c r="CJ92" s="85">
        <v>12838270</v>
      </c>
      <c r="CK92" s="89">
        <v>91.229490140344637</v>
      </c>
      <c r="CL92" s="87">
        <v>6237167</v>
      </c>
      <c r="CM92" s="88">
        <v>13.509426238385064</v>
      </c>
      <c r="CN92" s="85">
        <v>3508404</v>
      </c>
      <c r="CO92" s="88">
        <v>23.206032344478619</v>
      </c>
      <c r="CP92" s="85">
        <v>9745571</v>
      </c>
      <c r="CQ92" s="89">
        <v>15.901400775035693</v>
      </c>
      <c r="CR92" s="178">
        <v>17791610</v>
      </c>
      <c r="CS92" s="179">
        <v>4792231</v>
      </c>
      <c r="CT92" s="180">
        <v>22583841</v>
      </c>
      <c r="CU92" s="82"/>
      <c r="CV92" s="87">
        <v>64490543.598256588</v>
      </c>
      <c r="CW92" s="88">
        <v>99.893034650550177</v>
      </c>
      <c r="CX92" s="88">
        <v>8233630.6105130501</v>
      </c>
      <c r="CY92" s="88">
        <v>95.666472364383736</v>
      </c>
      <c r="CZ92" s="85">
        <v>72724174.208769634</v>
      </c>
      <c r="DA92" s="89">
        <v>99.395860668955933</v>
      </c>
      <c r="DB92" s="87">
        <v>35543223.490894035</v>
      </c>
      <c r="DC92" s="88">
        <v>15.341171335456057</v>
      </c>
      <c r="DD92" s="85">
        <v>32741541.75822863</v>
      </c>
      <c r="DE92" s="88">
        <v>34.617974445048013</v>
      </c>
      <c r="DF92" s="85">
        <v>68284765.249122664</v>
      </c>
      <c r="DG92" s="89">
        <v>20.929246810910236</v>
      </c>
      <c r="DH92" s="226"/>
      <c r="DI92" s="239" t="s">
        <v>155</v>
      </c>
      <c r="DJ92" s="87">
        <v>72724174.208769634</v>
      </c>
      <c r="DK92" s="85">
        <v>68284765.249122664</v>
      </c>
      <c r="DL92" s="86">
        <v>141008939.4578923</v>
      </c>
      <c r="DM92"/>
    </row>
    <row r="93" spans="1:119" s="101" customFormat="1" ht="15.6">
      <c r="A93" s="74">
        <v>78</v>
      </c>
      <c r="B93" s="74" t="s">
        <v>156</v>
      </c>
      <c r="C93" s="83"/>
      <c r="D93" s="84">
        <v>795468.51</v>
      </c>
      <c r="E93" s="88">
        <v>8.2233416724385684</v>
      </c>
      <c r="F93" s="88">
        <v>0</v>
      </c>
      <c r="G93" s="88">
        <v>0</v>
      </c>
      <c r="H93" s="85">
        <v>795468.51</v>
      </c>
      <c r="I93" s="89">
        <v>7.207223908454214</v>
      </c>
      <c r="J93" s="87">
        <v>243217.28</v>
      </c>
      <c r="K93" s="88">
        <v>1.0492503483591529</v>
      </c>
      <c r="L93" s="85">
        <v>0</v>
      </c>
      <c r="M93" s="88">
        <v>0</v>
      </c>
      <c r="N93" s="85">
        <v>243217.28</v>
      </c>
      <c r="O93" s="89">
        <v>0.58798554315898899</v>
      </c>
      <c r="P93" s="178">
        <v>1038685.79</v>
      </c>
      <c r="Q93" s="179">
        <v>0</v>
      </c>
      <c r="R93" s="180">
        <v>1038685.79</v>
      </c>
      <c r="S93" s="80"/>
      <c r="T93" s="84">
        <v>0</v>
      </c>
      <c r="U93" s="88">
        <v>0</v>
      </c>
      <c r="V93" s="88">
        <v>0</v>
      </c>
      <c r="W93" s="88">
        <v>0</v>
      </c>
      <c r="X93" s="85">
        <v>0</v>
      </c>
      <c r="Y93" s="89">
        <v>0</v>
      </c>
      <c r="Z93" s="87">
        <v>0</v>
      </c>
      <c r="AA93" s="88">
        <v>0</v>
      </c>
      <c r="AB93" s="85">
        <v>0</v>
      </c>
      <c r="AC93" s="88">
        <v>0</v>
      </c>
      <c r="AD93" s="85">
        <v>0</v>
      </c>
      <c r="AE93" s="89">
        <v>0</v>
      </c>
      <c r="AF93" s="178">
        <v>0</v>
      </c>
      <c r="AG93" s="179">
        <v>0</v>
      </c>
      <c r="AH93" s="180">
        <v>0</v>
      </c>
      <c r="AI93" s="82"/>
      <c r="AJ93" s="84">
        <v>2428610.138098463</v>
      </c>
      <c r="AK93" s="88">
        <v>40.245424444418973</v>
      </c>
      <c r="AL93" s="85">
        <v>377604.32800375845</v>
      </c>
      <c r="AM93" s="88">
        <v>43.492781387210144</v>
      </c>
      <c r="AN93" s="85">
        <v>2806214.4661022215</v>
      </c>
      <c r="AO93" s="89">
        <v>40.653866836197743</v>
      </c>
      <c r="AP93" s="87">
        <v>915848.21898285765</v>
      </c>
      <c r="AQ93" s="88">
        <v>8.5671757215286686</v>
      </c>
      <c r="AR93" s="85">
        <v>1444669.8249149215</v>
      </c>
      <c r="AS93" s="88">
        <v>15.472029654342492</v>
      </c>
      <c r="AT93" s="85">
        <v>2360518.0438977792</v>
      </c>
      <c r="AU93" s="89">
        <v>11.786383941569238</v>
      </c>
      <c r="AV93" s="178">
        <v>3344458.3570813206</v>
      </c>
      <c r="AW93" s="179">
        <v>1822274.1529186801</v>
      </c>
      <c r="AX93" s="180">
        <v>5166732.5100000007</v>
      </c>
      <c r="AY93" s="82"/>
      <c r="AZ93" s="84">
        <v>3759913.1173428372</v>
      </c>
      <c r="BA93" s="88">
        <v>35.250727694425727</v>
      </c>
      <c r="BB93" s="88">
        <v>493369.04501619184</v>
      </c>
      <c r="BC93" s="88">
        <v>33.455553333979239</v>
      </c>
      <c r="BD93" s="85">
        <v>4253282.1623590291</v>
      </c>
      <c r="BE93" s="89">
        <v>35.032676015443904</v>
      </c>
      <c r="BF93" s="87">
        <v>1607912.1903126859</v>
      </c>
      <c r="BG93" s="88">
        <v>3.232796562578911</v>
      </c>
      <c r="BH93" s="85">
        <v>1078424.5635308246</v>
      </c>
      <c r="BI93" s="88">
        <v>5.9995135716477401</v>
      </c>
      <c r="BJ93" s="85">
        <v>2686336.7538435105</v>
      </c>
      <c r="BK93" s="89">
        <v>3.9672568865862838</v>
      </c>
      <c r="BL93" s="178">
        <v>5367825.3076555226</v>
      </c>
      <c r="BM93" s="179">
        <v>1571793.6085470165</v>
      </c>
      <c r="BN93" s="180">
        <v>6939618.9162025396</v>
      </c>
      <c r="BO93" s="82"/>
      <c r="BP93" s="84">
        <v>432987.85000000003</v>
      </c>
      <c r="BQ93" s="88">
        <v>5.8883474086464584</v>
      </c>
      <c r="BR93" s="88">
        <v>432.83</v>
      </c>
      <c r="BS93" s="88">
        <v>4.5053606745081708E-2</v>
      </c>
      <c r="BT93" s="85">
        <v>433420.68000000005</v>
      </c>
      <c r="BU93" s="89">
        <v>5.2131426509502052</v>
      </c>
      <c r="BV93" s="87">
        <v>11377.420000000002</v>
      </c>
      <c r="BW93" s="88">
        <v>5.2676898858717049E-2</v>
      </c>
      <c r="BX93" s="85">
        <v>5797.41</v>
      </c>
      <c r="BY93" s="88">
        <v>5.5078617099100294E-2</v>
      </c>
      <c r="BZ93" s="85">
        <v>17174.830000000002</v>
      </c>
      <c r="CA93" s="89">
        <v>5.3463837231744298E-2</v>
      </c>
      <c r="CB93" s="178">
        <v>444365.27</v>
      </c>
      <c r="CC93" s="179">
        <v>6230.24</v>
      </c>
      <c r="CD93" s="180">
        <v>450595.51</v>
      </c>
      <c r="CE93" s="82"/>
      <c r="CF93" s="84">
        <v>0</v>
      </c>
      <c r="CG93" s="88">
        <v>0</v>
      </c>
      <c r="CH93" s="88">
        <v>0</v>
      </c>
      <c r="CI93" s="88">
        <v>0</v>
      </c>
      <c r="CJ93" s="85">
        <v>0</v>
      </c>
      <c r="CK93" s="89">
        <v>0</v>
      </c>
      <c r="CL93" s="87">
        <v>0</v>
      </c>
      <c r="CM93" s="88">
        <v>0</v>
      </c>
      <c r="CN93" s="85">
        <v>0</v>
      </c>
      <c r="CO93" s="88">
        <v>0</v>
      </c>
      <c r="CP93" s="85">
        <v>0</v>
      </c>
      <c r="CQ93" s="89">
        <v>0</v>
      </c>
      <c r="CR93" s="178">
        <v>0</v>
      </c>
      <c r="CS93" s="179">
        <v>0</v>
      </c>
      <c r="CT93" s="180">
        <v>0</v>
      </c>
      <c r="CU93" s="82"/>
      <c r="CV93" s="87">
        <v>7416979.6154413</v>
      </c>
      <c r="CW93" s="88">
        <v>11.488577400481571</v>
      </c>
      <c r="CX93" s="88">
        <v>871406.20301995019</v>
      </c>
      <c r="CY93" s="88">
        <v>10.124860026258339</v>
      </c>
      <c r="CZ93" s="85">
        <v>8288385.8184612505</v>
      </c>
      <c r="DA93" s="89">
        <v>11.328162209409879</v>
      </c>
      <c r="DB93" s="87">
        <v>2778355.1092955433</v>
      </c>
      <c r="DC93" s="88">
        <v>1.1991940397123093</v>
      </c>
      <c r="DD93" s="85">
        <v>2528891.7984457463</v>
      </c>
      <c r="DE93" s="88">
        <v>2.6738237404744218</v>
      </c>
      <c r="DF93" s="85">
        <v>5307246.9077412896</v>
      </c>
      <c r="DG93" s="89">
        <v>1.6266685550329945</v>
      </c>
      <c r="DH93" s="226"/>
      <c r="DI93" s="239" t="s">
        <v>156</v>
      </c>
      <c r="DJ93" s="87">
        <v>8288385.8184612505</v>
      </c>
      <c r="DK93" s="85">
        <v>5307246.9077412896</v>
      </c>
      <c r="DL93" s="86">
        <v>13595632.72620254</v>
      </c>
      <c r="DM93"/>
    </row>
    <row r="94" spans="1:119" s="101" customFormat="1" ht="15.6">
      <c r="A94" s="74">
        <v>79</v>
      </c>
      <c r="B94" s="74" t="s">
        <v>157</v>
      </c>
      <c r="C94" s="91"/>
      <c r="D94" s="92">
        <v>31928145.351916987</v>
      </c>
      <c r="E94" s="96">
        <v>330.06466616270546</v>
      </c>
      <c r="F94" s="93">
        <v>815708.16956948792</v>
      </c>
      <c r="G94" s="96">
        <v>59.811421731154709</v>
      </c>
      <c r="H94" s="93">
        <v>32743853.521486476</v>
      </c>
      <c r="I94" s="97">
        <v>296.67080593168924</v>
      </c>
      <c r="J94" s="95">
        <v>-2015641.2557574369</v>
      </c>
      <c r="K94" s="96">
        <v>-8.6955675590590076</v>
      </c>
      <c r="L94" s="93">
        <v>11142416.183856342</v>
      </c>
      <c r="M94" s="96">
        <v>61.274588019711082</v>
      </c>
      <c r="N94" s="93">
        <v>9126774.9280989058</v>
      </c>
      <c r="O94" s="97">
        <v>22.064269912845329</v>
      </c>
      <c r="P94" s="184">
        <v>29912504.096159548</v>
      </c>
      <c r="Q94" s="190">
        <v>11958124.353425831</v>
      </c>
      <c r="R94" s="191">
        <v>41870628.449585378</v>
      </c>
      <c r="S94" s="80"/>
      <c r="T94" s="92">
        <v>25006766.822639145</v>
      </c>
      <c r="U94" s="96">
        <v>135.97063188920384</v>
      </c>
      <c r="V94" s="93">
        <v>4371013.9994001072</v>
      </c>
      <c r="W94" s="96">
        <v>189.40997527408706</v>
      </c>
      <c r="X94" s="93">
        <v>29377780.822039254</v>
      </c>
      <c r="Y94" s="97">
        <v>141.92850293269845</v>
      </c>
      <c r="Z94" s="95">
        <v>37228077.545573622</v>
      </c>
      <c r="AA94" s="96">
        <v>46.355527208443327</v>
      </c>
      <c r="AB94" s="93">
        <v>14765044.35200784</v>
      </c>
      <c r="AC94" s="96">
        <v>62.99483478894912</v>
      </c>
      <c r="AD94" s="93">
        <v>51993121.897581458</v>
      </c>
      <c r="AE94" s="97">
        <v>50.114625283456384</v>
      </c>
      <c r="AF94" s="184">
        <v>62234844.368212774</v>
      </c>
      <c r="AG94" s="190">
        <v>19136058.351407949</v>
      </c>
      <c r="AH94" s="191">
        <v>81370902.71962072</v>
      </c>
      <c r="AI94" s="82"/>
      <c r="AJ94" s="92">
        <v>13632016.525445258</v>
      </c>
      <c r="AK94" s="96">
        <v>225.90134270354227</v>
      </c>
      <c r="AL94" s="93">
        <v>2453332.6645446979</v>
      </c>
      <c r="AM94" s="96">
        <v>282.57690215902994</v>
      </c>
      <c r="AN94" s="93">
        <v>16085349.189989956</v>
      </c>
      <c r="AO94" s="97">
        <v>233.02981717284476</v>
      </c>
      <c r="AP94" s="95">
        <v>5195074.8665771773</v>
      </c>
      <c r="AQ94" s="96">
        <v>48.596610602020327</v>
      </c>
      <c r="AR94" s="93">
        <v>6931887.8111252207</v>
      </c>
      <c r="AS94" s="96">
        <v>74.238675110848106</v>
      </c>
      <c r="AT94" s="93">
        <v>12126962.677702397</v>
      </c>
      <c r="AU94" s="97">
        <v>60.551555000386458</v>
      </c>
      <c r="AV94" s="184">
        <v>18827091.392022435</v>
      </c>
      <c r="AW94" s="190">
        <v>9385220.4756699204</v>
      </c>
      <c r="AX94" s="191">
        <v>28212311.867692355</v>
      </c>
      <c r="AY94" s="82"/>
      <c r="AZ94" s="92">
        <v>21111175.11643289</v>
      </c>
      <c r="BA94" s="96">
        <v>197.92592597581978</v>
      </c>
      <c r="BB94" s="93">
        <v>2744923.8048130702</v>
      </c>
      <c r="BC94" s="96">
        <v>186.13438698128908</v>
      </c>
      <c r="BD94" s="85">
        <v>23856098.921245955</v>
      </c>
      <c r="BE94" s="97">
        <v>196.49366127095976</v>
      </c>
      <c r="BF94" s="95">
        <v>14259609.74791809</v>
      </c>
      <c r="BG94" s="96">
        <v>28.66973560777701</v>
      </c>
      <c r="BH94" s="93">
        <v>9523602.288429793</v>
      </c>
      <c r="BI94" s="96">
        <v>52.981898885296367</v>
      </c>
      <c r="BJ94" s="93">
        <v>23783212.036347881</v>
      </c>
      <c r="BK94" s="97">
        <v>35.123709490757101</v>
      </c>
      <c r="BL94" s="184">
        <v>35370784.864350975</v>
      </c>
      <c r="BM94" s="190">
        <v>12268526.093242863</v>
      </c>
      <c r="BN94" s="191">
        <v>47639310.957593836</v>
      </c>
      <c r="BO94" s="82"/>
      <c r="BP94" s="92">
        <v>9333200.6000000015</v>
      </c>
      <c r="BQ94" s="96">
        <v>126.92533420369088</v>
      </c>
      <c r="BR94" s="93">
        <v>2103574.69</v>
      </c>
      <c r="BS94" s="96">
        <v>218.96270323722285</v>
      </c>
      <c r="BT94" s="85">
        <v>11436775.289999999</v>
      </c>
      <c r="BU94" s="97">
        <v>137.5604437094058</v>
      </c>
      <c r="BV94" s="95">
        <v>9855154.6099999994</v>
      </c>
      <c r="BW94" s="96">
        <v>45.628884459568951</v>
      </c>
      <c r="BX94" s="93">
        <v>8347285.8100000005</v>
      </c>
      <c r="BY94" s="96">
        <v>79.303854470486527</v>
      </c>
      <c r="BZ94" s="93">
        <v>18202440.419999994</v>
      </c>
      <c r="CA94" s="97">
        <v>56.662704191855369</v>
      </c>
      <c r="CB94" s="184">
        <v>19188355.210000001</v>
      </c>
      <c r="CC94" s="190">
        <v>10450860.5</v>
      </c>
      <c r="CD94" s="191">
        <v>29639215.710000005</v>
      </c>
      <c r="CE94" s="82"/>
      <c r="CF94" s="92">
        <v>15259047</v>
      </c>
      <c r="CG94" s="96">
        <v>122.65129008922112</v>
      </c>
      <c r="CH94" s="93">
        <v>1695449</v>
      </c>
      <c r="CI94" s="96">
        <v>103.91964449892737</v>
      </c>
      <c r="CJ94" s="93">
        <v>16954496</v>
      </c>
      <c r="CK94" s="97">
        <v>120.47963048498845</v>
      </c>
      <c r="CL94" s="95">
        <v>8556230</v>
      </c>
      <c r="CM94" s="96">
        <v>18.532413524226211</v>
      </c>
      <c r="CN94" s="93">
        <v>4812879</v>
      </c>
      <c r="CO94" s="96">
        <v>31.834368488937393</v>
      </c>
      <c r="CP94" s="93">
        <v>13369109</v>
      </c>
      <c r="CQ94" s="97">
        <v>21.813761370589436</v>
      </c>
      <c r="CR94" s="184">
        <v>23815277</v>
      </c>
      <c r="CS94" s="190">
        <v>6508328</v>
      </c>
      <c r="CT94" s="191">
        <v>30323605</v>
      </c>
      <c r="CU94" s="82"/>
      <c r="CV94" s="95">
        <v>116270351.41643429</v>
      </c>
      <c r="CW94" s="96">
        <v>180.09769486867063</v>
      </c>
      <c r="CX94" s="96">
        <v>14184002.328327365</v>
      </c>
      <c r="CY94" s="96">
        <v>164.80378231040555</v>
      </c>
      <c r="CZ94" s="93">
        <v>130454353.74476165</v>
      </c>
      <c r="DA94" s="97">
        <v>178.29865941481401</v>
      </c>
      <c r="DB94" s="95">
        <v>73078505.514311463</v>
      </c>
      <c r="DC94" s="96">
        <v>31.542155266849786</v>
      </c>
      <c r="DD94" s="93">
        <v>55523115.445419207</v>
      </c>
      <c r="DE94" s="96">
        <v>58.705170507613893</v>
      </c>
      <c r="DF94" s="93">
        <v>128601620.95973064</v>
      </c>
      <c r="DG94" s="97">
        <v>39.416333285028188</v>
      </c>
      <c r="DH94" s="227"/>
      <c r="DI94" s="239" t="s">
        <v>157</v>
      </c>
      <c r="DJ94" s="95">
        <v>130454353.74476165</v>
      </c>
      <c r="DK94" s="93">
        <v>128601620.95973064</v>
      </c>
      <c r="DL94" s="94">
        <v>259055974.70449227</v>
      </c>
      <c r="DM94"/>
      <c r="DO94" s="98"/>
    </row>
    <row r="95" spans="1:119" s="101" customFormat="1" ht="15.6">
      <c r="A95" s="74">
        <v>80</v>
      </c>
      <c r="B95" s="73" t="s">
        <v>158</v>
      </c>
      <c r="C95" s="91"/>
      <c r="D95" s="92">
        <v>38439736.264238223</v>
      </c>
      <c r="E95" s="96">
        <v>397.37975938137163</v>
      </c>
      <c r="F95" s="93">
        <v>1526197.6826063804</v>
      </c>
      <c r="G95" s="96">
        <v>111.907734462999</v>
      </c>
      <c r="H95" s="93">
        <v>39965933.946844608</v>
      </c>
      <c r="I95" s="97">
        <v>362.1053895212022</v>
      </c>
      <c r="J95" s="95">
        <v>-1675836.6744722654</v>
      </c>
      <c r="K95" s="96">
        <v>-7.2296352236283079</v>
      </c>
      <c r="L95" s="93">
        <v>11476416.428310305</v>
      </c>
      <c r="M95" s="96">
        <v>63.111328547052999</v>
      </c>
      <c r="N95" s="93">
        <v>9800579.7538380399</v>
      </c>
      <c r="O95" s="97">
        <v>23.693214601501385</v>
      </c>
      <c r="P95" s="184">
        <v>36763899.589765958</v>
      </c>
      <c r="Q95" s="190">
        <v>13002614.110916685</v>
      </c>
      <c r="R95" s="191">
        <v>49766513.70068264</v>
      </c>
      <c r="S95" s="80"/>
      <c r="T95" s="92">
        <v>35592049.211160749</v>
      </c>
      <c r="U95" s="96">
        <v>193.5265544641257</v>
      </c>
      <c r="V95" s="93">
        <v>5819720.1798273046</v>
      </c>
      <c r="W95" s="96">
        <v>252.18703383573708</v>
      </c>
      <c r="X95" s="93">
        <v>41411769.390988052</v>
      </c>
      <c r="Y95" s="97">
        <v>200.06652201066743</v>
      </c>
      <c r="Z95" s="95">
        <v>43730371.190305971</v>
      </c>
      <c r="AA95" s="96">
        <v>54.452030434984948</v>
      </c>
      <c r="AB95" s="93">
        <v>16973060.796891667</v>
      </c>
      <c r="AC95" s="96">
        <v>72.415303013809194</v>
      </c>
      <c r="AD95" s="93">
        <v>60703431.98719763</v>
      </c>
      <c r="AE95" s="97">
        <v>58.510234362358979</v>
      </c>
      <c r="AF95" s="184">
        <v>79322420.401466727</v>
      </c>
      <c r="AG95" s="190">
        <v>22792780.976718973</v>
      </c>
      <c r="AH95" s="191">
        <v>102115201.37818569</v>
      </c>
      <c r="AI95" s="82"/>
      <c r="AJ95" s="92">
        <v>17179270.072070077</v>
      </c>
      <c r="AK95" s="96">
        <v>284.68423352506551</v>
      </c>
      <c r="AL95" s="93">
        <v>3004865.5230795685</v>
      </c>
      <c r="AM95" s="96">
        <v>346.10291673342186</v>
      </c>
      <c r="AN95" s="93">
        <v>20184135.595149644</v>
      </c>
      <c r="AO95" s="97">
        <v>292.40928325364922</v>
      </c>
      <c r="AP95" s="95">
        <v>5683029.6158423759</v>
      </c>
      <c r="AQ95" s="96">
        <v>53.161115936487398</v>
      </c>
      <c r="AR95" s="93">
        <v>7701593.4103458636</v>
      </c>
      <c r="AS95" s="96">
        <v>82.482017396312244</v>
      </c>
      <c r="AT95" s="93">
        <v>13384623.026188239</v>
      </c>
      <c r="AU95" s="97">
        <v>66.831222200415624</v>
      </c>
      <c r="AV95" s="184">
        <v>22862299.687912449</v>
      </c>
      <c r="AW95" s="190">
        <v>10706458.933425434</v>
      </c>
      <c r="AX95" s="191">
        <v>33568758.621337883</v>
      </c>
      <c r="AY95" s="82"/>
      <c r="AZ95" s="92">
        <v>26252182.025092598</v>
      </c>
      <c r="BA95" s="96">
        <v>246.12497445287542</v>
      </c>
      <c r="BB95" s="93">
        <v>3419517.4961533612</v>
      </c>
      <c r="BC95" s="96">
        <v>231.87885645577819</v>
      </c>
      <c r="BD95" s="85">
        <v>29671699.521245956</v>
      </c>
      <c r="BE95" s="97">
        <v>244.39456318103234</v>
      </c>
      <c r="BF95" s="95">
        <v>16802708.083124496</v>
      </c>
      <c r="BG95" s="96">
        <v>33.782775738878101</v>
      </c>
      <c r="BH95" s="93">
        <v>11229254.953223387</v>
      </c>
      <c r="BI95" s="96">
        <v>62.470820648579078</v>
      </c>
      <c r="BJ95" s="93">
        <v>28031963.036347881</v>
      </c>
      <c r="BK95" s="97">
        <v>41.398383222568114</v>
      </c>
      <c r="BL95" s="184">
        <v>43054890.10821709</v>
      </c>
      <c r="BM95" s="190">
        <v>14648772.449376747</v>
      </c>
      <c r="BN95" s="191">
        <v>57703662.557593837</v>
      </c>
      <c r="BO95" s="82"/>
      <c r="BP95" s="92">
        <v>10636654.350000001</v>
      </c>
      <c r="BQ95" s="96">
        <v>144.65144016971973</v>
      </c>
      <c r="BR95" s="93">
        <v>2244315.61</v>
      </c>
      <c r="BS95" s="96">
        <v>233.61253356927239</v>
      </c>
      <c r="BT95" s="85">
        <v>12880969.959999999</v>
      </c>
      <c r="BU95" s="97">
        <v>154.93107962472936</v>
      </c>
      <c r="BV95" s="95">
        <v>10598757.859999999</v>
      </c>
      <c r="BW95" s="96">
        <v>49.071731185035993</v>
      </c>
      <c r="BX95" s="93">
        <v>9149760.7300000004</v>
      </c>
      <c r="BY95" s="96">
        <v>86.927812212014402</v>
      </c>
      <c r="BZ95" s="93">
        <v>19748518.589999992</v>
      </c>
      <c r="CA95" s="97">
        <v>61.475518736653363</v>
      </c>
      <c r="CB95" s="184">
        <v>21235412.210000001</v>
      </c>
      <c r="CC95" s="190">
        <v>11394076.34</v>
      </c>
      <c r="CD95" s="191">
        <v>32629488.550000004</v>
      </c>
      <c r="CE95" s="82"/>
      <c r="CF95" s="92">
        <v>15259047</v>
      </c>
      <c r="CG95" s="96">
        <v>122.65129008922112</v>
      </c>
      <c r="CH95" s="93">
        <v>1695449</v>
      </c>
      <c r="CI95" s="96">
        <v>103.91964449892737</v>
      </c>
      <c r="CJ95" s="93">
        <v>16954496</v>
      </c>
      <c r="CK95" s="97">
        <v>120.47963048498845</v>
      </c>
      <c r="CL95" s="95">
        <v>8556230</v>
      </c>
      <c r="CM95" s="96">
        <v>18.532413524226211</v>
      </c>
      <c r="CN95" s="93">
        <v>4812879</v>
      </c>
      <c r="CO95" s="96">
        <v>31.834368488937393</v>
      </c>
      <c r="CP95" s="93">
        <v>13369109</v>
      </c>
      <c r="CQ95" s="97">
        <v>21.813761370589436</v>
      </c>
      <c r="CR95" s="184">
        <v>23815277</v>
      </c>
      <c r="CS95" s="190">
        <v>6508328</v>
      </c>
      <c r="CT95" s="191">
        <v>30323605</v>
      </c>
      <c r="CU95" s="82"/>
      <c r="CV95" s="95">
        <v>143358938.92256165</v>
      </c>
      <c r="CW95" s="96">
        <v>222.05673350293628</v>
      </c>
      <c r="CX95" s="96">
        <v>17710065.491666619</v>
      </c>
      <c r="CY95" s="96">
        <v>205.7730752174682</v>
      </c>
      <c r="CZ95" s="93">
        <v>161069004.41422826</v>
      </c>
      <c r="DA95" s="97">
        <v>220.14127344898088</v>
      </c>
      <c r="DB95" s="95">
        <v>83695260.074800596</v>
      </c>
      <c r="DC95" s="96">
        <v>36.124560427166081</v>
      </c>
      <c r="DD95" s="93">
        <v>61342965.318771228</v>
      </c>
      <c r="DE95" s="96">
        <v>64.858558630794818</v>
      </c>
      <c r="DF95" s="93">
        <v>145038225.39357179</v>
      </c>
      <c r="DG95" s="97">
        <v>44.454144423048945</v>
      </c>
      <c r="DH95" s="227"/>
      <c r="DI95" s="238" t="s">
        <v>158</v>
      </c>
      <c r="DJ95" s="95">
        <v>161069004.41422826</v>
      </c>
      <c r="DK95" s="93">
        <v>145038225.39357179</v>
      </c>
      <c r="DL95" s="94">
        <v>306107229.80780005</v>
      </c>
      <c r="DM95"/>
      <c r="DO95" s="98"/>
    </row>
    <row r="96" spans="1:119" s="101" customFormat="1" ht="15.6">
      <c r="A96" s="74"/>
      <c r="B96" s="73"/>
      <c r="C96" s="83"/>
      <c r="D96" s="84"/>
      <c r="E96" s="88"/>
      <c r="F96" s="88"/>
      <c r="G96" s="88"/>
      <c r="H96" s="88"/>
      <c r="I96" s="89"/>
      <c r="J96" s="87"/>
      <c r="K96" s="88"/>
      <c r="L96" s="85"/>
      <c r="M96" s="88"/>
      <c r="N96" s="85"/>
      <c r="O96" s="89"/>
      <c r="P96" s="187"/>
      <c r="Q96" s="188"/>
      <c r="R96" s="189"/>
      <c r="S96" s="80"/>
      <c r="T96" s="84"/>
      <c r="U96" s="88"/>
      <c r="V96" s="88"/>
      <c r="W96" s="88"/>
      <c r="X96" s="88"/>
      <c r="Y96" s="89"/>
      <c r="Z96" s="87"/>
      <c r="AA96" s="88"/>
      <c r="AB96" s="85"/>
      <c r="AC96" s="88"/>
      <c r="AD96" s="85"/>
      <c r="AE96" s="89"/>
      <c r="AF96" s="187"/>
      <c r="AG96" s="188"/>
      <c r="AH96" s="189"/>
      <c r="AI96" s="82"/>
      <c r="AJ96" s="84"/>
      <c r="AK96" s="88"/>
      <c r="AL96" s="88"/>
      <c r="AM96" s="88"/>
      <c r="AN96" s="88"/>
      <c r="AO96" s="89"/>
      <c r="AP96" s="87"/>
      <c r="AQ96" s="88"/>
      <c r="AR96" s="85"/>
      <c r="AS96" s="88"/>
      <c r="AT96" s="85"/>
      <c r="AU96" s="89"/>
      <c r="AV96" s="187"/>
      <c r="AW96" s="188"/>
      <c r="AX96" s="189"/>
      <c r="AY96" s="82"/>
      <c r="AZ96" s="84"/>
      <c r="BA96" s="88"/>
      <c r="BB96" s="88"/>
      <c r="BC96" s="88"/>
      <c r="BD96" s="88"/>
      <c r="BE96" s="89"/>
      <c r="BF96" s="87"/>
      <c r="BG96" s="88"/>
      <c r="BH96" s="85"/>
      <c r="BI96" s="88"/>
      <c r="BJ96" s="85"/>
      <c r="BK96" s="89"/>
      <c r="BL96" s="187"/>
      <c r="BM96" s="188"/>
      <c r="BN96" s="189"/>
      <c r="BO96" s="82"/>
      <c r="BP96" s="84"/>
      <c r="BQ96" s="88"/>
      <c r="BR96" s="88"/>
      <c r="BS96" s="88"/>
      <c r="BT96" s="88"/>
      <c r="BU96" s="89"/>
      <c r="BV96" s="87"/>
      <c r="BW96" s="88"/>
      <c r="BX96" s="85"/>
      <c r="BY96" s="88"/>
      <c r="BZ96" s="85"/>
      <c r="CA96" s="89"/>
      <c r="CB96" s="187"/>
      <c r="CC96" s="188"/>
      <c r="CD96" s="189"/>
      <c r="CE96" s="82"/>
      <c r="CF96" s="84"/>
      <c r="CG96" s="88"/>
      <c r="CH96" s="88"/>
      <c r="CI96" s="88"/>
      <c r="CJ96" s="88"/>
      <c r="CK96" s="89"/>
      <c r="CL96" s="87"/>
      <c r="CM96" s="88"/>
      <c r="CN96" s="85"/>
      <c r="CO96" s="88"/>
      <c r="CP96" s="85"/>
      <c r="CQ96" s="89"/>
      <c r="CR96" s="187"/>
      <c r="CS96" s="188"/>
      <c r="CT96" s="189"/>
      <c r="CU96" s="82"/>
      <c r="CV96" s="87"/>
      <c r="CW96" s="88"/>
      <c r="CX96" s="88"/>
      <c r="CY96" s="88"/>
      <c r="CZ96" s="85"/>
      <c r="DA96" s="89"/>
      <c r="DB96" s="99"/>
      <c r="DC96" s="88"/>
      <c r="DD96" s="85"/>
      <c r="DE96" s="88"/>
      <c r="DF96" s="85"/>
      <c r="DG96" s="89"/>
      <c r="DH96" s="226"/>
      <c r="DI96" s="238"/>
      <c r="DJ96" s="87"/>
      <c r="DK96" s="85"/>
      <c r="DL96" s="86"/>
      <c r="DM96"/>
      <c r="DO96" s="107"/>
    </row>
    <row r="97" spans="1:119" s="101" customFormat="1" ht="15.6">
      <c r="A97" s="74">
        <v>81</v>
      </c>
      <c r="B97" s="109" t="s">
        <v>159</v>
      </c>
      <c r="C97" s="83"/>
      <c r="D97" s="84">
        <v>0</v>
      </c>
      <c r="E97" s="88">
        <v>0</v>
      </c>
      <c r="F97" s="88">
        <v>0</v>
      </c>
      <c r="G97" s="88">
        <v>0</v>
      </c>
      <c r="H97" s="85">
        <v>0</v>
      </c>
      <c r="I97" s="89">
        <v>0</v>
      </c>
      <c r="J97" s="87">
        <v>0</v>
      </c>
      <c r="K97" s="88">
        <v>0</v>
      </c>
      <c r="L97" s="85">
        <v>0</v>
      </c>
      <c r="M97" s="88">
        <v>0</v>
      </c>
      <c r="N97" s="85">
        <v>0</v>
      </c>
      <c r="O97" s="89">
        <v>0</v>
      </c>
      <c r="P97" s="178">
        <v>0</v>
      </c>
      <c r="Q97" s="179">
        <v>0</v>
      </c>
      <c r="R97" s="180">
        <v>0</v>
      </c>
      <c r="S97" s="80"/>
      <c r="T97" s="84">
        <v>0</v>
      </c>
      <c r="U97" s="88">
        <v>0</v>
      </c>
      <c r="V97" s="88">
        <v>0</v>
      </c>
      <c r="W97" s="88">
        <v>0</v>
      </c>
      <c r="X97" s="85">
        <v>0</v>
      </c>
      <c r="Y97" s="89">
        <v>0</v>
      </c>
      <c r="Z97" s="87">
        <v>0</v>
      </c>
      <c r="AA97" s="88">
        <v>0</v>
      </c>
      <c r="AB97" s="85">
        <v>0</v>
      </c>
      <c r="AC97" s="88">
        <v>0</v>
      </c>
      <c r="AD97" s="85">
        <v>0</v>
      </c>
      <c r="AE97" s="89">
        <v>0</v>
      </c>
      <c r="AF97" s="178">
        <v>0</v>
      </c>
      <c r="AG97" s="179">
        <v>0</v>
      </c>
      <c r="AH97" s="180">
        <v>0</v>
      </c>
      <c r="AI97" s="82"/>
      <c r="AJ97" s="84">
        <v>0</v>
      </c>
      <c r="AK97" s="88">
        <v>0</v>
      </c>
      <c r="AL97" s="88">
        <v>0</v>
      </c>
      <c r="AM97" s="88">
        <v>0</v>
      </c>
      <c r="AN97" s="85">
        <v>0</v>
      </c>
      <c r="AO97" s="89">
        <v>0</v>
      </c>
      <c r="AP97" s="87">
        <v>0</v>
      </c>
      <c r="AQ97" s="88">
        <v>0</v>
      </c>
      <c r="AR97" s="85">
        <v>0</v>
      </c>
      <c r="AS97" s="88">
        <v>0</v>
      </c>
      <c r="AT97" s="85">
        <v>0</v>
      </c>
      <c r="AU97" s="89">
        <v>0</v>
      </c>
      <c r="AV97" s="178">
        <v>0</v>
      </c>
      <c r="AW97" s="179">
        <v>0</v>
      </c>
      <c r="AX97" s="180">
        <v>0</v>
      </c>
      <c r="AY97" s="82"/>
      <c r="AZ97" s="84">
        <v>0</v>
      </c>
      <c r="BA97" s="88">
        <v>0</v>
      </c>
      <c r="BB97" s="88">
        <v>0</v>
      </c>
      <c r="BC97" s="88">
        <v>0</v>
      </c>
      <c r="BD97" s="85">
        <v>0</v>
      </c>
      <c r="BE97" s="89">
        <v>0</v>
      </c>
      <c r="BF97" s="87">
        <v>0</v>
      </c>
      <c r="BG97" s="88">
        <v>0</v>
      </c>
      <c r="BH97" s="85">
        <v>0</v>
      </c>
      <c r="BI97" s="88">
        <v>0</v>
      </c>
      <c r="BJ97" s="85">
        <v>0</v>
      </c>
      <c r="BK97" s="89">
        <v>0</v>
      </c>
      <c r="BL97" s="178">
        <v>0</v>
      </c>
      <c r="BM97" s="179">
        <v>0</v>
      </c>
      <c r="BN97" s="180">
        <v>0</v>
      </c>
      <c r="BO97" s="82"/>
      <c r="BP97" s="84">
        <v>0</v>
      </c>
      <c r="BQ97" s="88">
        <v>0</v>
      </c>
      <c r="BR97" s="88">
        <v>0</v>
      </c>
      <c r="BS97" s="88">
        <v>0</v>
      </c>
      <c r="BT97" s="85">
        <v>0</v>
      </c>
      <c r="BU97" s="89">
        <v>0</v>
      </c>
      <c r="BV97" s="87">
        <v>0</v>
      </c>
      <c r="BW97" s="88">
        <v>0</v>
      </c>
      <c r="BX97" s="85">
        <v>0</v>
      </c>
      <c r="BY97" s="88">
        <v>0</v>
      </c>
      <c r="BZ97" s="85">
        <v>0</v>
      </c>
      <c r="CA97" s="89">
        <v>0</v>
      </c>
      <c r="CB97" s="178">
        <v>0</v>
      </c>
      <c r="CC97" s="179">
        <v>0</v>
      </c>
      <c r="CD97" s="180">
        <v>0</v>
      </c>
      <c r="CE97" s="82"/>
      <c r="CF97" s="84">
        <v>0</v>
      </c>
      <c r="CG97" s="88">
        <v>0</v>
      </c>
      <c r="CH97" s="88">
        <v>0</v>
      </c>
      <c r="CI97" s="88">
        <v>0</v>
      </c>
      <c r="CJ97" s="85">
        <v>0</v>
      </c>
      <c r="CK97" s="89">
        <v>0</v>
      </c>
      <c r="CL97" s="87">
        <v>0</v>
      </c>
      <c r="CM97" s="88">
        <v>0</v>
      </c>
      <c r="CN97" s="85">
        <v>0</v>
      </c>
      <c r="CO97" s="88"/>
      <c r="CP97" s="85">
        <v>0</v>
      </c>
      <c r="CQ97" s="89">
        <v>0</v>
      </c>
      <c r="CR97" s="178">
        <v>0</v>
      </c>
      <c r="CS97" s="179">
        <v>0</v>
      </c>
      <c r="CT97" s="180">
        <v>0</v>
      </c>
      <c r="CU97" s="82"/>
      <c r="CV97" s="87">
        <v>0</v>
      </c>
      <c r="CW97" s="88">
        <v>0</v>
      </c>
      <c r="CX97" s="88">
        <v>0</v>
      </c>
      <c r="CY97" s="88">
        <v>0</v>
      </c>
      <c r="CZ97" s="85">
        <v>0</v>
      </c>
      <c r="DA97" s="89">
        <v>0</v>
      </c>
      <c r="DB97" s="87">
        <v>0</v>
      </c>
      <c r="DC97" s="88">
        <v>0</v>
      </c>
      <c r="DD97" s="85">
        <v>0</v>
      </c>
      <c r="DE97" s="88">
        <v>0</v>
      </c>
      <c r="DF97" s="85">
        <v>0</v>
      </c>
      <c r="DG97" s="89">
        <v>0</v>
      </c>
      <c r="DH97" s="226"/>
      <c r="DI97" s="242" t="s">
        <v>159</v>
      </c>
      <c r="DJ97" s="87">
        <v>0</v>
      </c>
      <c r="DK97" s="85">
        <v>0</v>
      </c>
      <c r="DL97" s="86">
        <v>0</v>
      </c>
      <c r="DM97"/>
    </row>
    <row r="98" spans="1:119" s="101" customFormat="1" ht="15.6">
      <c r="A98" s="74">
        <v>82</v>
      </c>
      <c r="B98" s="110" t="s">
        <v>160</v>
      </c>
      <c r="C98" s="83"/>
      <c r="D98" s="84">
        <v>0</v>
      </c>
      <c r="E98" s="88">
        <v>0</v>
      </c>
      <c r="F98" s="88">
        <v>0</v>
      </c>
      <c r="G98" s="88">
        <v>0</v>
      </c>
      <c r="H98" s="85">
        <v>0</v>
      </c>
      <c r="I98" s="89">
        <v>0</v>
      </c>
      <c r="J98" s="87">
        <v>2335765.7834520866</v>
      </c>
      <c r="K98" s="88">
        <v>10.07659925303207</v>
      </c>
      <c r="L98" s="85">
        <v>2586900.2165479134</v>
      </c>
      <c r="M98" s="88">
        <v>14.225931108796075</v>
      </c>
      <c r="N98" s="85">
        <v>4922666</v>
      </c>
      <c r="O98" s="89">
        <v>11.900702293029047</v>
      </c>
      <c r="P98" s="178">
        <v>2335765.7834520866</v>
      </c>
      <c r="Q98" s="179">
        <v>2586900.2165479134</v>
      </c>
      <c r="R98" s="180">
        <v>4922666</v>
      </c>
      <c r="S98" s="80"/>
      <c r="T98" s="84">
        <v>0</v>
      </c>
      <c r="U98" s="88">
        <v>0</v>
      </c>
      <c r="V98" s="88">
        <v>0</v>
      </c>
      <c r="W98" s="88">
        <v>0</v>
      </c>
      <c r="X98" s="85">
        <v>0</v>
      </c>
      <c r="Y98" s="89">
        <v>0</v>
      </c>
      <c r="Z98" s="87">
        <v>0</v>
      </c>
      <c r="AA98" s="88">
        <v>0</v>
      </c>
      <c r="AB98" s="85">
        <v>0</v>
      </c>
      <c r="AC98" s="88">
        <v>0</v>
      </c>
      <c r="AD98" s="85">
        <v>0</v>
      </c>
      <c r="AE98" s="89">
        <v>0</v>
      </c>
      <c r="AF98" s="178">
        <v>0</v>
      </c>
      <c r="AG98" s="179">
        <v>0</v>
      </c>
      <c r="AH98" s="180">
        <v>0</v>
      </c>
      <c r="AI98" s="82"/>
      <c r="AJ98" s="84">
        <v>0</v>
      </c>
      <c r="AK98" s="88">
        <v>0</v>
      </c>
      <c r="AL98" s="88">
        <v>0</v>
      </c>
      <c r="AM98" s="88">
        <v>0</v>
      </c>
      <c r="AN98" s="85">
        <v>0</v>
      </c>
      <c r="AO98" s="89">
        <v>0</v>
      </c>
      <c r="AP98" s="87">
        <v>0</v>
      </c>
      <c r="AQ98" s="88">
        <v>0</v>
      </c>
      <c r="AR98" s="85">
        <v>0</v>
      </c>
      <c r="AS98" s="88">
        <v>0</v>
      </c>
      <c r="AT98" s="85">
        <v>0</v>
      </c>
      <c r="AU98" s="89">
        <v>0</v>
      </c>
      <c r="AV98" s="178">
        <v>0</v>
      </c>
      <c r="AW98" s="179">
        <v>0</v>
      </c>
      <c r="AX98" s="180">
        <v>0</v>
      </c>
      <c r="AY98" s="82"/>
      <c r="AZ98" s="84">
        <v>0</v>
      </c>
      <c r="BA98" s="88">
        <v>0</v>
      </c>
      <c r="BB98" s="88">
        <v>0</v>
      </c>
      <c r="BC98" s="88">
        <v>0</v>
      </c>
      <c r="BD98" s="85">
        <v>0</v>
      </c>
      <c r="BE98" s="89">
        <v>0</v>
      </c>
      <c r="BF98" s="87">
        <v>0</v>
      </c>
      <c r="BG98" s="88">
        <v>0</v>
      </c>
      <c r="BH98" s="85">
        <v>0</v>
      </c>
      <c r="BI98" s="88">
        <v>0</v>
      </c>
      <c r="BJ98" s="85">
        <v>0</v>
      </c>
      <c r="BK98" s="89">
        <v>0</v>
      </c>
      <c r="BL98" s="178">
        <v>0</v>
      </c>
      <c r="BM98" s="179">
        <v>0</v>
      </c>
      <c r="BN98" s="180">
        <v>0</v>
      </c>
      <c r="BO98" s="82"/>
      <c r="BP98" s="84">
        <v>0</v>
      </c>
      <c r="BQ98" s="88">
        <v>0</v>
      </c>
      <c r="BR98" s="88">
        <v>0</v>
      </c>
      <c r="BS98" s="88">
        <v>0</v>
      </c>
      <c r="BT98" s="85">
        <v>0</v>
      </c>
      <c r="BU98" s="89">
        <v>0</v>
      </c>
      <c r="BV98" s="87">
        <v>0</v>
      </c>
      <c r="BW98" s="88">
        <v>0</v>
      </c>
      <c r="BX98" s="85">
        <v>0</v>
      </c>
      <c r="BY98" s="88">
        <v>0</v>
      </c>
      <c r="BZ98" s="85">
        <v>0</v>
      </c>
      <c r="CA98" s="89">
        <v>0</v>
      </c>
      <c r="CB98" s="178">
        <v>0</v>
      </c>
      <c r="CC98" s="179">
        <v>0</v>
      </c>
      <c r="CD98" s="180">
        <v>0</v>
      </c>
      <c r="CE98" s="82"/>
      <c r="CF98" s="84">
        <v>0</v>
      </c>
      <c r="CG98" s="88">
        <v>0</v>
      </c>
      <c r="CH98" s="88">
        <v>0</v>
      </c>
      <c r="CI98" s="88">
        <v>0</v>
      </c>
      <c r="CJ98" s="85">
        <v>0</v>
      </c>
      <c r="CK98" s="89">
        <v>0</v>
      </c>
      <c r="CL98" s="87">
        <v>0</v>
      </c>
      <c r="CM98" s="88">
        <v>0</v>
      </c>
      <c r="CN98" s="85">
        <v>0</v>
      </c>
      <c r="CO98" s="88">
        <v>0</v>
      </c>
      <c r="CP98" s="85">
        <v>0</v>
      </c>
      <c r="CQ98" s="89">
        <v>0</v>
      </c>
      <c r="CR98" s="178">
        <v>0</v>
      </c>
      <c r="CS98" s="179">
        <v>0</v>
      </c>
      <c r="CT98" s="180">
        <v>0</v>
      </c>
      <c r="CU98" s="82"/>
      <c r="CV98" s="87">
        <v>0</v>
      </c>
      <c r="CW98" s="88">
        <v>0</v>
      </c>
      <c r="CX98" s="88">
        <v>0</v>
      </c>
      <c r="CY98" s="88">
        <v>0</v>
      </c>
      <c r="CZ98" s="85">
        <v>0</v>
      </c>
      <c r="DA98" s="89">
        <v>0</v>
      </c>
      <c r="DB98" s="87">
        <v>2335765.7834520866</v>
      </c>
      <c r="DC98" s="88">
        <v>1.0081635699872442</v>
      </c>
      <c r="DD98" s="85">
        <v>2586900.2165479134</v>
      </c>
      <c r="DE98" s="88">
        <v>2.7351566474672269</v>
      </c>
      <c r="DF98" s="85">
        <v>4922666</v>
      </c>
      <c r="DG98" s="89">
        <v>1.5087946968229486</v>
      </c>
      <c r="DH98" s="228"/>
      <c r="DI98" s="243" t="s">
        <v>160</v>
      </c>
      <c r="DJ98" s="87">
        <v>0</v>
      </c>
      <c r="DK98" s="85">
        <v>4922666</v>
      </c>
      <c r="DL98" s="86">
        <v>4922666</v>
      </c>
      <c r="DM98"/>
    </row>
    <row r="99" spans="1:119" s="101" customFormat="1" ht="15.6">
      <c r="A99" s="74">
        <v>83</v>
      </c>
      <c r="B99" s="74" t="s">
        <v>161</v>
      </c>
      <c r="C99" s="83"/>
      <c r="D99" s="84">
        <v>0</v>
      </c>
      <c r="E99" s="88">
        <v>0</v>
      </c>
      <c r="F99" s="88">
        <v>0</v>
      </c>
      <c r="G99" s="88">
        <v>0</v>
      </c>
      <c r="H99" s="85">
        <v>0</v>
      </c>
      <c r="I99" s="89">
        <v>0</v>
      </c>
      <c r="J99" s="87">
        <v>0</v>
      </c>
      <c r="K99" s="88">
        <v>0</v>
      </c>
      <c r="L99" s="85">
        <v>0</v>
      </c>
      <c r="M99" s="88">
        <v>0</v>
      </c>
      <c r="N99" s="85">
        <v>0</v>
      </c>
      <c r="O99" s="89">
        <v>0</v>
      </c>
      <c r="P99" s="178">
        <v>0</v>
      </c>
      <c r="Q99" s="179">
        <v>0</v>
      </c>
      <c r="R99" s="180">
        <v>0</v>
      </c>
      <c r="S99" s="80"/>
      <c r="T99" s="84">
        <v>0</v>
      </c>
      <c r="U99" s="88">
        <v>0</v>
      </c>
      <c r="V99" s="88">
        <v>0</v>
      </c>
      <c r="W99" s="88">
        <v>0</v>
      </c>
      <c r="X99" s="85">
        <v>0</v>
      </c>
      <c r="Y99" s="89">
        <v>0</v>
      </c>
      <c r="Z99" s="87">
        <v>0</v>
      </c>
      <c r="AA99" s="88">
        <v>0</v>
      </c>
      <c r="AB99" s="85">
        <v>0</v>
      </c>
      <c r="AC99" s="88">
        <v>0</v>
      </c>
      <c r="AD99" s="85">
        <v>0</v>
      </c>
      <c r="AE99" s="89">
        <v>0</v>
      </c>
      <c r="AF99" s="178">
        <v>0</v>
      </c>
      <c r="AG99" s="179">
        <v>0</v>
      </c>
      <c r="AH99" s="180">
        <v>0</v>
      </c>
      <c r="AI99" s="82"/>
      <c r="AJ99" s="84">
        <v>0</v>
      </c>
      <c r="AK99" s="88">
        <v>0</v>
      </c>
      <c r="AL99" s="88">
        <v>0</v>
      </c>
      <c r="AM99" s="88">
        <v>0</v>
      </c>
      <c r="AN99" s="85">
        <v>0</v>
      </c>
      <c r="AO99" s="89">
        <v>0</v>
      </c>
      <c r="AP99" s="87">
        <v>0</v>
      </c>
      <c r="AQ99" s="88">
        <v>0</v>
      </c>
      <c r="AR99" s="85">
        <v>0</v>
      </c>
      <c r="AS99" s="88">
        <v>0</v>
      </c>
      <c r="AT99" s="85">
        <v>0</v>
      </c>
      <c r="AU99" s="89">
        <v>0</v>
      </c>
      <c r="AV99" s="178">
        <v>0</v>
      </c>
      <c r="AW99" s="179">
        <v>0</v>
      </c>
      <c r="AX99" s="180">
        <v>0</v>
      </c>
      <c r="AY99" s="82"/>
      <c r="AZ99" s="84">
        <v>0</v>
      </c>
      <c r="BA99" s="88">
        <v>0</v>
      </c>
      <c r="BB99" s="88">
        <v>0</v>
      </c>
      <c r="BC99" s="88">
        <v>0</v>
      </c>
      <c r="BD99" s="85">
        <v>0</v>
      </c>
      <c r="BE99" s="89">
        <v>0</v>
      </c>
      <c r="BF99" s="87">
        <v>0</v>
      </c>
      <c r="BG99" s="88">
        <v>0</v>
      </c>
      <c r="BH99" s="85">
        <v>0</v>
      </c>
      <c r="BI99" s="88">
        <v>0</v>
      </c>
      <c r="BJ99" s="85">
        <v>0</v>
      </c>
      <c r="BK99" s="89">
        <v>0</v>
      </c>
      <c r="BL99" s="178">
        <v>0</v>
      </c>
      <c r="BM99" s="179">
        <v>0</v>
      </c>
      <c r="BN99" s="180">
        <v>0</v>
      </c>
      <c r="BO99" s="82"/>
      <c r="BP99" s="84">
        <v>0</v>
      </c>
      <c r="BQ99" s="88">
        <v>0</v>
      </c>
      <c r="BR99" s="88">
        <v>0</v>
      </c>
      <c r="BS99" s="88">
        <v>0</v>
      </c>
      <c r="BT99" s="85">
        <v>0</v>
      </c>
      <c r="BU99" s="89">
        <v>0</v>
      </c>
      <c r="BV99" s="87">
        <v>0</v>
      </c>
      <c r="BW99" s="88">
        <v>0</v>
      </c>
      <c r="BX99" s="85">
        <v>0</v>
      </c>
      <c r="BY99" s="88">
        <v>0</v>
      </c>
      <c r="BZ99" s="85">
        <v>0</v>
      </c>
      <c r="CA99" s="89">
        <v>0</v>
      </c>
      <c r="CB99" s="178">
        <v>0</v>
      </c>
      <c r="CC99" s="179">
        <v>0</v>
      </c>
      <c r="CD99" s="180">
        <v>0</v>
      </c>
      <c r="CE99" s="82"/>
      <c r="CF99" s="84">
        <v>0</v>
      </c>
      <c r="CG99" s="88">
        <v>0</v>
      </c>
      <c r="CH99" s="88">
        <v>0</v>
      </c>
      <c r="CI99" s="88">
        <v>0</v>
      </c>
      <c r="CJ99" s="85">
        <v>0</v>
      </c>
      <c r="CK99" s="89">
        <v>0</v>
      </c>
      <c r="CL99" s="87">
        <v>0</v>
      </c>
      <c r="CM99" s="88">
        <v>0</v>
      </c>
      <c r="CN99" s="85">
        <v>0</v>
      </c>
      <c r="CO99" s="88">
        <v>0</v>
      </c>
      <c r="CP99" s="85">
        <v>0</v>
      </c>
      <c r="CQ99" s="89">
        <v>0</v>
      </c>
      <c r="CR99" s="178">
        <v>0</v>
      </c>
      <c r="CS99" s="179">
        <v>0</v>
      </c>
      <c r="CT99" s="180">
        <v>0</v>
      </c>
      <c r="CU99" s="82"/>
      <c r="CV99" s="87">
        <v>0</v>
      </c>
      <c r="CW99" s="88">
        <v>0</v>
      </c>
      <c r="CX99" s="88">
        <v>0</v>
      </c>
      <c r="CY99" s="88">
        <v>0</v>
      </c>
      <c r="CZ99" s="85">
        <v>0</v>
      </c>
      <c r="DA99" s="89">
        <v>0</v>
      </c>
      <c r="DB99" s="87">
        <v>0</v>
      </c>
      <c r="DC99" s="88">
        <v>0</v>
      </c>
      <c r="DD99" s="85">
        <v>0</v>
      </c>
      <c r="DE99" s="88">
        <v>0</v>
      </c>
      <c r="DF99" s="85">
        <v>0</v>
      </c>
      <c r="DG99" s="89">
        <v>0</v>
      </c>
      <c r="DH99" s="228"/>
      <c r="DI99" s="239" t="s">
        <v>161</v>
      </c>
      <c r="DJ99" s="87">
        <v>0</v>
      </c>
      <c r="DK99" s="85">
        <v>0</v>
      </c>
      <c r="DL99" s="86">
        <v>0</v>
      </c>
      <c r="DM99"/>
      <c r="DN99" s="101" t="s">
        <v>162</v>
      </c>
    </row>
    <row r="100" spans="1:119" s="65" customFormat="1" ht="16.149999999999999" thickBot="1">
      <c r="A100" s="74">
        <v>84</v>
      </c>
      <c r="B100" s="90" t="s">
        <v>163</v>
      </c>
      <c r="C100" s="91"/>
      <c r="D100" s="92">
        <v>187640585.39423817</v>
      </c>
      <c r="E100" s="96">
        <v>1939.7784147523407</v>
      </c>
      <c r="F100" s="93">
        <v>18776506.802606378</v>
      </c>
      <c r="G100" s="96">
        <v>1376.7786187568836</v>
      </c>
      <c r="H100" s="85">
        <v>206417092.19684455</v>
      </c>
      <c r="I100" s="97">
        <v>1870.211307289456</v>
      </c>
      <c r="J100" s="95">
        <v>90422329.098979816</v>
      </c>
      <c r="K100" s="96">
        <v>390.0860181749855</v>
      </c>
      <c r="L100" s="95">
        <v>95787939.134858206</v>
      </c>
      <c r="M100" s="96">
        <v>526.75886548282153</v>
      </c>
      <c r="N100" s="95">
        <v>186210268.23383802</v>
      </c>
      <c r="O100" s="97">
        <v>450.16927131680069</v>
      </c>
      <c r="P100" s="184">
        <v>278062914.49321795</v>
      </c>
      <c r="Q100" s="190">
        <v>114564445.93746458</v>
      </c>
      <c r="R100" s="191">
        <v>392627360.43068254</v>
      </c>
      <c r="S100" s="80"/>
      <c r="T100" s="92">
        <v>347536530.18116081</v>
      </c>
      <c r="U100" s="96">
        <v>1889.6789796325481</v>
      </c>
      <c r="V100" s="93">
        <v>43183347.219827302</v>
      </c>
      <c r="W100" s="96">
        <v>1871.2721419520433</v>
      </c>
      <c r="X100" s="93">
        <v>390719877.4009881</v>
      </c>
      <c r="Y100" s="97">
        <v>1887.6268293201995</v>
      </c>
      <c r="Z100" s="95">
        <v>238680384.34030604</v>
      </c>
      <c r="AA100" s="96">
        <v>297.1992050049945</v>
      </c>
      <c r="AB100" s="95">
        <v>109405719.18689167</v>
      </c>
      <c r="AC100" s="96">
        <v>466.77781934377913</v>
      </c>
      <c r="AD100" s="95">
        <v>348086103.52719766</v>
      </c>
      <c r="AE100" s="97">
        <v>335.5098522263454</v>
      </c>
      <c r="AF100" s="184">
        <v>586216914.52146673</v>
      </c>
      <c r="AG100" s="190">
        <v>152589066.40671897</v>
      </c>
      <c r="AH100" s="191">
        <v>738805980.92818594</v>
      </c>
      <c r="AI100" s="82"/>
      <c r="AJ100" s="92">
        <v>118845119.40193714</v>
      </c>
      <c r="AK100" s="96">
        <v>1969.427780295586</v>
      </c>
      <c r="AL100" s="93">
        <v>19628131.422818355</v>
      </c>
      <c r="AM100" s="96">
        <v>2260.7845453603268</v>
      </c>
      <c r="AN100" s="93">
        <v>138473250.82475549</v>
      </c>
      <c r="AO100" s="97">
        <v>2006.0737222355815</v>
      </c>
      <c r="AP100" s="95">
        <v>37858853.214506403</v>
      </c>
      <c r="AQ100" s="96">
        <v>354.14541556291186</v>
      </c>
      <c r="AR100" s="93">
        <v>60599073.516529545</v>
      </c>
      <c r="AS100" s="96">
        <v>648.99996269295775</v>
      </c>
      <c r="AT100" s="93">
        <v>98457926.731035948</v>
      </c>
      <c r="AU100" s="97">
        <v>491.61366486598899</v>
      </c>
      <c r="AV100" s="184">
        <v>156703972.61644351</v>
      </c>
      <c r="AW100" s="190">
        <v>80227204.939347923</v>
      </c>
      <c r="AX100" s="191">
        <v>236931177.55579144</v>
      </c>
      <c r="AY100" s="82"/>
      <c r="AZ100" s="92">
        <v>218673321.17811409</v>
      </c>
      <c r="BA100" s="96">
        <v>2050.1520801983283</v>
      </c>
      <c r="BB100" s="93">
        <v>28019207.123131752</v>
      </c>
      <c r="BC100" s="96">
        <v>1899.9937019822169</v>
      </c>
      <c r="BD100" s="85">
        <v>246692528.30124584</v>
      </c>
      <c r="BE100" s="97">
        <v>2031.9130237564418</v>
      </c>
      <c r="BF100" s="95">
        <v>158979859.53777918</v>
      </c>
      <c r="BG100" s="96">
        <v>319.63781761805313</v>
      </c>
      <c r="BH100" s="93">
        <v>99540133.384568781</v>
      </c>
      <c r="BI100" s="96">
        <v>553.76370435137733</v>
      </c>
      <c r="BJ100" s="93">
        <v>258519992.92234796</v>
      </c>
      <c r="BK100" s="97">
        <v>381.78952090575029</v>
      </c>
      <c r="BL100" s="184">
        <v>377653180.71589327</v>
      </c>
      <c r="BM100" s="190">
        <v>127559340.5077005</v>
      </c>
      <c r="BN100" s="191">
        <v>505212521.22359377</v>
      </c>
      <c r="BO100" s="82"/>
      <c r="BP100" s="92">
        <v>116262283.22999996</v>
      </c>
      <c r="BQ100" s="96">
        <v>1581.089894741136</v>
      </c>
      <c r="BR100" s="93">
        <v>12647862.619999999</v>
      </c>
      <c r="BS100" s="96">
        <v>1316.5257229103777</v>
      </c>
      <c r="BT100" s="93">
        <v>128910145.84999995</v>
      </c>
      <c r="BU100" s="97">
        <v>1550.5189541736822</v>
      </c>
      <c r="BV100" s="95">
        <v>52571345.089999974</v>
      </c>
      <c r="BW100" s="96">
        <v>243.40275986758328</v>
      </c>
      <c r="BX100" s="95">
        <v>60543899.86999999</v>
      </c>
      <c r="BY100" s="96">
        <v>575.20069800583326</v>
      </c>
      <c r="BZ100" s="95">
        <v>113115244.95999996</v>
      </c>
      <c r="CA100" s="97">
        <v>352.11848064698876</v>
      </c>
      <c r="CB100" s="184">
        <v>168833628.32000002</v>
      </c>
      <c r="CC100" s="190">
        <v>73191762.48999998</v>
      </c>
      <c r="CD100" s="191">
        <v>242025390.81</v>
      </c>
      <c r="CE100" s="82"/>
      <c r="CF100" s="92">
        <v>228836174.82744461</v>
      </c>
      <c r="CG100" s="96">
        <v>1839.3712308290701</v>
      </c>
      <c r="CH100" s="93">
        <v>25426242.207817215</v>
      </c>
      <c r="CI100" s="96">
        <v>1558.4579961886127</v>
      </c>
      <c r="CJ100" s="93">
        <v>254262417.03526184</v>
      </c>
      <c r="CK100" s="97">
        <v>1806.8034609007771</v>
      </c>
      <c r="CL100" s="95">
        <v>139399184.55115068</v>
      </c>
      <c r="CM100" s="96">
        <v>301.93243204563817</v>
      </c>
      <c r="CN100" s="93">
        <v>77863145.7557908</v>
      </c>
      <c r="CO100" s="96">
        <v>515.01898836386408</v>
      </c>
      <c r="CP100" s="93">
        <v>217262330.30694148</v>
      </c>
      <c r="CQ100" s="97">
        <v>354.4969697033514</v>
      </c>
      <c r="CR100" s="184">
        <v>368235359.37859541</v>
      </c>
      <c r="CS100" s="190">
        <v>103289387.963608</v>
      </c>
      <c r="CT100" s="191">
        <v>471524747.34220332</v>
      </c>
      <c r="CU100" s="82"/>
      <c r="CV100" s="111">
        <v>1217794014.2128952</v>
      </c>
      <c r="CW100" s="112">
        <v>1886.3097265362474</v>
      </c>
      <c r="CX100" s="113">
        <v>147681297.39620101</v>
      </c>
      <c r="CY100" s="112">
        <v>1715.9075290614298</v>
      </c>
      <c r="CZ100" s="113">
        <v>1365475311.6090961</v>
      </c>
      <c r="DA100" s="97">
        <v>1866.2651765556993</v>
      </c>
      <c r="DB100" s="95">
        <v>717911955.83272219</v>
      </c>
      <c r="DC100" s="96">
        <v>309.86526365634154</v>
      </c>
      <c r="DD100" s="93">
        <v>503739910.84863883</v>
      </c>
      <c r="DE100" s="96">
        <v>532.60947482188442</v>
      </c>
      <c r="DF100" s="93">
        <v>1221651866.6813612</v>
      </c>
      <c r="DG100" s="97">
        <v>374.43569354749923</v>
      </c>
      <c r="DH100" s="256"/>
      <c r="DI100" s="240" t="s">
        <v>163</v>
      </c>
      <c r="DJ100" s="95">
        <v>1365475311.6090958</v>
      </c>
      <c r="DK100" s="93">
        <v>1221651866.6813612</v>
      </c>
      <c r="DL100" s="94">
        <v>2587127178.2904568</v>
      </c>
      <c r="DM100"/>
      <c r="DN100" s="98">
        <v>10425356.18954277</v>
      </c>
      <c r="DO100" s="98"/>
    </row>
    <row r="101" spans="1:119" s="65" customFormat="1" ht="16.149999999999999" thickBot="1">
      <c r="A101" s="74">
        <v>85</v>
      </c>
      <c r="B101" s="90" t="s">
        <v>164</v>
      </c>
      <c r="C101" s="83"/>
      <c r="D101" s="114">
        <v>-8135394.6242381632</v>
      </c>
      <c r="E101" s="115">
        <v>-84.101543674218348</v>
      </c>
      <c r="F101" s="116">
        <v>809575.50739361718</v>
      </c>
      <c r="G101" s="115">
        <v>59.361747132542689</v>
      </c>
      <c r="H101" s="116">
        <v>-7325819.116844546</v>
      </c>
      <c r="I101" s="117">
        <v>-66.374492546452842</v>
      </c>
      <c r="J101" s="116">
        <v>7999969.5410201699</v>
      </c>
      <c r="K101" s="115">
        <v>34.512230495209984</v>
      </c>
      <c r="L101" s="116">
        <v>898184.86514179409</v>
      </c>
      <c r="M101" s="115">
        <v>4.9393153754965473</v>
      </c>
      <c r="N101" s="116">
        <v>8898154.4061619639</v>
      </c>
      <c r="O101" s="117">
        <v>21.511572498548183</v>
      </c>
      <c r="P101" s="158">
        <v>-135425.08321791887</v>
      </c>
      <c r="Q101" s="159">
        <v>1707760.3725354075</v>
      </c>
      <c r="R101" s="160">
        <v>1572335.2893174887</v>
      </c>
      <c r="S101" s="80"/>
      <c r="T101" s="114">
        <v>12054595.49883908</v>
      </c>
      <c r="U101" s="115">
        <v>65.545097403876184</v>
      </c>
      <c r="V101" s="116">
        <v>-342537.88982731104</v>
      </c>
      <c r="W101" s="115">
        <v>-14.843259081653207</v>
      </c>
      <c r="X101" s="116">
        <v>11712057.609011769</v>
      </c>
      <c r="Y101" s="117">
        <v>56.582721914158988</v>
      </c>
      <c r="Z101" s="116">
        <v>-13300784.820306003</v>
      </c>
      <c r="AA101" s="115">
        <v>-16.561824657117</v>
      </c>
      <c r="AB101" s="116">
        <v>-7921467.6068917215</v>
      </c>
      <c r="AC101" s="115">
        <v>-33.796819791760228</v>
      </c>
      <c r="AD101" s="116">
        <v>-21222252.427197695</v>
      </c>
      <c r="AE101" s="117">
        <v>-20.455498520649694</v>
      </c>
      <c r="AF101" s="158">
        <v>-1246189.3214668036</v>
      </c>
      <c r="AG101" s="159">
        <v>-8264005.4967190027</v>
      </c>
      <c r="AH101" s="160">
        <v>-9510194.8181860447</v>
      </c>
      <c r="AI101" s="82"/>
      <c r="AJ101" s="114">
        <v>287423.83579963446</v>
      </c>
      <c r="AK101" s="115">
        <v>4.7630099560797818</v>
      </c>
      <c r="AL101" s="118">
        <v>-977390.17055514827</v>
      </c>
      <c r="AM101" s="115">
        <v>-112.57661489923385</v>
      </c>
      <c r="AN101" s="118">
        <v>-689966.33475551009</v>
      </c>
      <c r="AO101" s="117">
        <v>-9.995600775863215</v>
      </c>
      <c r="AP101" s="116">
        <v>587927.02470387518</v>
      </c>
      <c r="AQ101" s="115">
        <v>5.4996821827830651</v>
      </c>
      <c r="AR101" s="118">
        <v>-340700.88573982567</v>
      </c>
      <c r="AS101" s="115">
        <v>-3.648815886175079</v>
      </c>
      <c r="AT101" s="118">
        <v>247226.13896404952</v>
      </c>
      <c r="AU101" s="117">
        <v>1.2344333489654202</v>
      </c>
      <c r="AV101" s="158">
        <v>875350.86050352454</v>
      </c>
      <c r="AW101" s="159">
        <v>-1318091.0562949926</v>
      </c>
      <c r="AX101" s="160">
        <v>-442740.19579148293</v>
      </c>
      <c r="AY101" s="82"/>
      <c r="AZ101" s="114">
        <v>-4212603.7284172475</v>
      </c>
      <c r="BA101" s="115">
        <v>-39.494887855255364</v>
      </c>
      <c r="BB101" s="116">
        <v>121942.96717137098</v>
      </c>
      <c r="BC101" s="115">
        <v>8.2690016390703853</v>
      </c>
      <c r="BD101" s="116">
        <v>-4090660.7612458766</v>
      </c>
      <c r="BE101" s="117">
        <v>-33.69322505947563</v>
      </c>
      <c r="BF101" s="116">
        <v>-4718751.8045282364</v>
      </c>
      <c r="BG101" s="115">
        <v>-9.487311997040937</v>
      </c>
      <c r="BH101" s="118">
        <v>3922586.0221802592</v>
      </c>
      <c r="BI101" s="115">
        <v>21.822210724666537</v>
      </c>
      <c r="BJ101" s="118">
        <v>-796165.78234797716</v>
      </c>
      <c r="BK101" s="117">
        <v>-1.1757997869645977</v>
      </c>
      <c r="BL101" s="158">
        <v>-8931355.5329455137</v>
      </c>
      <c r="BM101" s="159">
        <v>4044528.98935166</v>
      </c>
      <c r="BN101" s="160">
        <v>-4886826.5435938239</v>
      </c>
      <c r="BO101" s="82"/>
      <c r="BP101" s="114">
        <v>18654013.940000057</v>
      </c>
      <c r="BQ101" s="115">
        <v>253.68220989215803</v>
      </c>
      <c r="BR101" s="118">
        <v>1150407.6399999913</v>
      </c>
      <c r="BS101" s="115">
        <v>119.74681378161667</v>
      </c>
      <c r="BT101" s="118">
        <v>19804421.580000058</v>
      </c>
      <c r="BU101" s="117">
        <v>238.205696175127</v>
      </c>
      <c r="BV101" s="116">
        <v>-3257795.8099999875</v>
      </c>
      <c r="BW101" s="115">
        <v>-15.083435470055733</v>
      </c>
      <c r="BX101" s="116">
        <v>-2758279.9699999988</v>
      </c>
      <c r="BY101" s="115">
        <v>-26.205192718774036</v>
      </c>
      <c r="BZ101" s="116">
        <v>-6016075.7799999863</v>
      </c>
      <c r="CA101" s="117">
        <v>-18.727550507094296</v>
      </c>
      <c r="CB101" s="158">
        <v>15396218.129999965</v>
      </c>
      <c r="CC101" s="159">
        <v>-1607872.3299999982</v>
      </c>
      <c r="CD101" s="160">
        <v>13788345.799999952</v>
      </c>
      <c r="CE101" s="82"/>
      <c r="CF101" s="114">
        <v>3514223.172555387</v>
      </c>
      <c r="CG101" s="115">
        <v>28.24711174789315</v>
      </c>
      <c r="CH101" s="118">
        <v>390468.79218278453</v>
      </c>
      <c r="CI101" s="115">
        <v>23.933116284571533</v>
      </c>
      <c r="CJ101" s="118">
        <v>3904691.9647381604</v>
      </c>
      <c r="CK101" s="117">
        <v>27.746967239212367</v>
      </c>
      <c r="CL101" s="116">
        <v>3803543.4488493204</v>
      </c>
      <c r="CM101" s="115">
        <v>8.2383058954045367</v>
      </c>
      <c r="CN101" s="118">
        <v>2196201.2442092001</v>
      </c>
      <c r="CO101" s="115">
        <v>14.526581633159376</v>
      </c>
      <c r="CP101" s="118">
        <v>5999744.6930585206</v>
      </c>
      <c r="CQ101" s="117">
        <v>9.7895079633832687</v>
      </c>
      <c r="CR101" s="158">
        <v>7317766.6214045882</v>
      </c>
      <c r="CS101" s="159">
        <v>2586670.0363920033</v>
      </c>
      <c r="CT101" s="160">
        <v>9904436.6577966809</v>
      </c>
      <c r="CU101" s="82"/>
      <c r="CV101" s="119">
        <v>22162258.094538212</v>
      </c>
      <c r="CW101" s="115">
        <v>34.328369591103744</v>
      </c>
      <c r="CX101" s="119">
        <v>1152466.8463653028</v>
      </c>
      <c r="CY101" s="120">
        <v>13.390500852430725</v>
      </c>
      <c r="CZ101" s="119">
        <v>23314724.940903664</v>
      </c>
      <c r="DA101" s="121">
        <v>31.865430951591943</v>
      </c>
      <c r="DB101" s="119">
        <v>-8885892.4202609062</v>
      </c>
      <c r="DC101" s="115">
        <v>-3.8353301895247975</v>
      </c>
      <c r="DD101" s="119">
        <v>-4003476.3311001062</v>
      </c>
      <c r="DE101" s="120">
        <v>-4.2329173850389434</v>
      </c>
      <c r="DF101" s="119">
        <v>-12889368.751361132</v>
      </c>
      <c r="DG101" s="121">
        <v>-3.9505851539489392</v>
      </c>
      <c r="DH101" s="256"/>
      <c r="DI101" s="240" t="s">
        <v>164</v>
      </c>
      <c r="DJ101" s="119">
        <v>23314724.940903664</v>
      </c>
      <c r="DK101" s="119">
        <v>-12889368.751361132</v>
      </c>
      <c r="DL101" s="119">
        <v>10425356.18954277</v>
      </c>
      <c r="DM101"/>
      <c r="DN101" s="98">
        <v>10425356.189542899</v>
      </c>
      <c r="DO101" s="98"/>
    </row>
    <row r="102" spans="1:119" s="101" customFormat="1" ht="15.6">
      <c r="A102" s="74"/>
      <c r="B102" s="74"/>
      <c r="C102" s="83"/>
      <c r="D102" s="84"/>
      <c r="E102" s="85"/>
      <c r="F102" s="85"/>
      <c r="G102" s="85"/>
      <c r="H102" s="85"/>
      <c r="I102" s="86"/>
      <c r="J102" s="87"/>
      <c r="K102" s="85"/>
      <c r="L102" s="85"/>
      <c r="M102" s="85"/>
      <c r="N102" s="85"/>
      <c r="O102" s="86"/>
      <c r="P102" s="178"/>
      <c r="Q102" s="179"/>
      <c r="R102" s="180"/>
      <c r="S102" s="80"/>
      <c r="T102" s="84"/>
      <c r="U102" s="85"/>
      <c r="V102" s="85"/>
      <c r="W102" s="85"/>
      <c r="X102" s="85"/>
      <c r="Y102" s="86"/>
      <c r="Z102" s="87"/>
      <c r="AA102" s="85"/>
      <c r="AB102" s="85"/>
      <c r="AC102" s="85"/>
      <c r="AD102" s="85"/>
      <c r="AE102" s="86"/>
      <c r="AF102" s="178"/>
      <c r="AG102" s="179"/>
      <c r="AH102" s="180"/>
      <c r="AI102" s="82"/>
      <c r="AJ102" s="84"/>
      <c r="AK102" s="85"/>
      <c r="AL102" s="85"/>
      <c r="AM102" s="85"/>
      <c r="AN102" s="85"/>
      <c r="AO102" s="86"/>
      <c r="AP102" s="87"/>
      <c r="AQ102" s="85"/>
      <c r="AR102" s="85"/>
      <c r="AS102" s="85"/>
      <c r="AT102" s="85"/>
      <c r="AU102" s="86"/>
      <c r="AV102" s="178"/>
      <c r="AW102" s="179"/>
      <c r="AX102" s="180"/>
      <c r="AY102" s="82"/>
      <c r="AZ102" s="84"/>
      <c r="BA102" s="85"/>
      <c r="BB102" s="85"/>
      <c r="BC102" s="85"/>
      <c r="BD102" s="85"/>
      <c r="BE102" s="86"/>
      <c r="BF102" s="87"/>
      <c r="BG102" s="85"/>
      <c r="BH102" s="85"/>
      <c r="BI102" s="85"/>
      <c r="BJ102" s="85"/>
      <c r="BK102" s="86"/>
      <c r="BL102" s="178"/>
      <c r="BM102" s="179"/>
      <c r="BN102" s="180"/>
      <c r="BO102" s="82"/>
      <c r="BP102" s="84"/>
      <c r="BQ102" s="85"/>
      <c r="BR102" s="85"/>
      <c r="BS102" s="85"/>
      <c r="BT102" s="85"/>
      <c r="BU102" s="86"/>
      <c r="BV102" s="87"/>
      <c r="BW102" s="85"/>
      <c r="BX102" s="85"/>
      <c r="BY102" s="85"/>
      <c r="BZ102" s="85"/>
      <c r="CA102" s="86"/>
      <c r="CB102" s="178"/>
      <c r="CC102" s="179"/>
      <c r="CD102" s="180"/>
      <c r="CE102" s="82"/>
      <c r="CF102" s="84"/>
      <c r="CG102" s="85"/>
      <c r="CH102" s="85"/>
      <c r="CI102" s="85"/>
      <c r="CJ102" s="85"/>
      <c r="CK102" s="86"/>
      <c r="CL102" s="87"/>
      <c r="CM102" s="85"/>
      <c r="CN102" s="85"/>
      <c r="CO102" s="85"/>
      <c r="CP102" s="85"/>
      <c r="CQ102" s="86"/>
      <c r="CR102" s="178"/>
      <c r="CS102" s="179"/>
      <c r="CT102" s="180"/>
      <c r="CU102" s="82"/>
      <c r="CV102" s="122"/>
      <c r="CW102" s="123"/>
      <c r="CX102" s="88"/>
      <c r="CY102" s="123"/>
      <c r="CZ102" s="124"/>
      <c r="DA102" s="89"/>
      <c r="DB102" s="99"/>
      <c r="DC102" s="88"/>
      <c r="DD102" s="88"/>
      <c r="DE102" s="88"/>
      <c r="DF102" s="85"/>
      <c r="DG102" s="89"/>
      <c r="DH102" s="228"/>
      <c r="DI102" s="239"/>
      <c r="DJ102" s="87"/>
      <c r="DK102" s="85"/>
      <c r="DL102" s="86"/>
      <c r="DM102"/>
      <c r="DO102" s="108"/>
    </row>
    <row r="103" spans="1:119" s="101" customFormat="1" ht="15.6">
      <c r="A103" s="74"/>
      <c r="B103" s="74"/>
      <c r="C103" s="75"/>
      <c r="D103" s="76"/>
      <c r="E103" s="77"/>
      <c r="F103" s="77"/>
      <c r="G103" s="77"/>
      <c r="H103" s="77"/>
      <c r="I103" s="78"/>
      <c r="J103" s="79"/>
      <c r="K103" s="77"/>
      <c r="L103" s="77"/>
      <c r="M103" s="77"/>
      <c r="N103" s="77"/>
      <c r="O103" s="78"/>
      <c r="P103" s="192"/>
      <c r="Q103" s="193"/>
      <c r="R103" s="194"/>
      <c r="S103" s="80"/>
      <c r="T103" s="76"/>
      <c r="U103" s="77"/>
      <c r="V103" s="77"/>
      <c r="W103" s="77"/>
      <c r="X103" s="77"/>
      <c r="Y103" s="78"/>
      <c r="Z103" s="79"/>
      <c r="AA103" s="77"/>
      <c r="AB103" s="77"/>
      <c r="AC103" s="77"/>
      <c r="AD103" s="77"/>
      <c r="AE103" s="78"/>
      <c r="AF103" s="192"/>
      <c r="AG103" s="193"/>
      <c r="AH103" s="194"/>
      <c r="AI103" s="82"/>
      <c r="AJ103" s="76"/>
      <c r="AK103" s="77"/>
      <c r="AL103" s="77"/>
      <c r="AM103" s="77"/>
      <c r="AN103" s="77"/>
      <c r="AO103" s="78"/>
      <c r="AP103" s="79"/>
      <c r="AQ103" s="77"/>
      <c r="AR103" s="77"/>
      <c r="AS103" s="77"/>
      <c r="AT103" s="77"/>
      <c r="AU103" s="78"/>
      <c r="AV103" s="192"/>
      <c r="AW103" s="193"/>
      <c r="AX103" s="194"/>
      <c r="AY103" s="82"/>
      <c r="AZ103" s="76"/>
      <c r="BA103" s="77"/>
      <c r="BB103" s="77"/>
      <c r="BC103" s="77"/>
      <c r="BD103" s="77"/>
      <c r="BE103" s="78"/>
      <c r="BF103" s="79"/>
      <c r="BG103" s="77"/>
      <c r="BH103" s="77"/>
      <c r="BI103" s="77"/>
      <c r="BJ103" s="77"/>
      <c r="BK103" s="78"/>
      <c r="BL103" s="192"/>
      <c r="BM103" s="193"/>
      <c r="BN103" s="194"/>
      <c r="BO103" s="82"/>
      <c r="BP103" s="76"/>
      <c r="BQ103" s="77"/>
      <c r="BR103" s="77"/>
      <c r="BS103" s="77"/>
      <c r="BT103" s="77"/>
      <c r="BU103" s="78"/>
      <c r="BV103" s="79"/>
      <c r="BW103" s="77"/>
      <c r="BX103" s="77"/>
      <c r="BY103" s="77"/>
      <c r="BZ103" s="77"/>
      <c r="CA103" s="78"/>
      <c r="CB103" s="192"/>
      <c r="CC103" s="193"/>
      <c r="CD103" s="194"/>
      <c r="CE103" s="82"/>
      <c r="CF103" s="76"/>
      <c r="CG103" s="77"/>
      <c r="CH103" s="77"/>
      <c r="CI103" s="77"/>
      <c r="CJ103" s="77"/>
      <c r="CK103" s="78"/>
      <c r="CL103" s="79"/>
      <c r="CM103" s="77"/>
      <c r="CN103" s="77"/>
      <c r="CO103" s="77"/>
      <c r="CP103" s="77"/>
      <c r="CQ103" s="78"/>
      <c r="CR103" s="192"/>
      <c r="CS103" s="193"/>
      <c r="CT103" s="194"/>
      <c r="CU103" s="82"/>
      <c r="CV103" s="79"/>
      <c r="CW103" s="125"/>
      <c r="CX103" s="125"/>
      <c r="CY103" s="125"/>
      <c r="CZ103" s="77"/>
      <c r="DA103" s="126"/>
      <c r="DB103" s="127"/>
      <c r="DC103" s="125"/>
      <c r="DD103" s="125"/>
      <c r="DE103" s="125"/>
      <c r="DF103" s="77"/>
      <c r="DG103" s="126"/>
      <c r="DH103" s="229"/>
      <c r="DI103" s="239"/>
      <c r="DJ103" s="79"/>
      <c r="DK103" s="77"/>
      <c r="DL103" s="78"/>
      <c r="DM103"/>
    </row>
    <row r="104" spans="1:119" s="101" customFormat="1" ht="15.6">
      <c r="A104" s="90">
        <v>86</v>
      </c>
      <c r="B104" s="109" t="s">
        <v>165</v>
      </c>
      <c r="C104" s="83"/>
      <c r="D104" s="84">
        <v>1800560.8587699989</v>
      </c>
      <c r="E104" s="85"/>
      <c r="F104" s="85">
        <v>2032308.5133020012</v>
      </c>
      <c r="G104" s="85"/>
      <c r="H104" s="85">
        <v>3832869.3720720001</v>
      </c>
      <c r="I104" s="86"/>
      <c r="J104" s="87">
        <v>0</v>
      </c>
      <c r="K104" s="85"/>
      <c r="L104" s="85">
        <v>0</v>
      </c>
      <c r="M104" s="85"/>
      <c r="N104" s="85">
        <v>0</v>
      </c>
      <c r="O104" s="86"/>
      <c r="P104" s="178">
        <v>1800560.8587699989</v>
      </c>
      <c r="Q104" s="179">
        <v>2032308.5133020012</v>
      </c>
      <c r="R104" s="180">
        <v>3832869.3720720001</v>
      </c>
      <c r="S104" s="80"/>
      <c r="T104" s="84">
        <v>1370894.38</v>
      </c>
      <c r="U104" s="85"/>
      <c r="V104" s="85">
        <v>360673.72</v>
      </c>
      <c r="W104" s="85"/>
      <c r="X104" s="85">
        <v>1731568.0999999999</v>
      </c>
      <c r="Y104" s="86"/>
      <c r="Z104" s="87">
        <v>2844871.9100000402</v>
      </c>
      <c r="AA104" s="85">
        <v>3.5423676408513032</v>
      </c>
      <c r="AB104" s="85">
        <v>1173032.24999999</v>
      </c>
      <c r="AC104" s="85">
        <v>5.0047240651065126</v>
      </c>
      <c r="AD104" s="85">
        <v>4017904.16000003</v>
      </c>
      <c r="AE104" s="86">
        <v>3.8727384325927248</v>
      </c>
      <c r="AF104" s="178">
        <v>4215766.2900000401</v>
      </c>
      <c r="AG104" s="179">
        <v>1533705.96999999</v>
      </c>
      <c r="AH104" s="180">
        <v>5749472.2600000296</v>
      </c>
      <c r="AI104" s="82"/>
      <c r="AJ104" s="84">
        <v>5241388.16</v>
      </c>
      <c r="AK104" s="85"/>
      <c r="AL104" s="85">
        <v>1501778.3100000003</v>
      </c>
      <c r="AM104" s="85"/>
      <c r="AN104" s="85">
        <v>6743166.4700000007</v>
      </c>
      <c r="AO104" s="86"/>
      <c r="AP104" s="87">
        <v>3798044.3699999996</v>
      </c>
      <c r="AQ104" s="85"/>
      <c r="AR104" s="85">
        <v>6285622.0499999998</v>
      </c>
      <c r="AS104" s="85"/>
      <c r="AT104" s="85">
        <v>10083666.42</v>
      </c>
      <c r="AU104" s="86">
        <v>50.349102084633628</v>
      </c>
      <c r="AV104" s="178">
        <v>9039432.5299999993</v>
      </c>
      <c r="AW104" s="179">
        <v>7787400.3600000003</v>
      </c>
      <c r="AX104" s="180">
        <v>16826832.890000001</v>
      </c>
      <c r="AY104" s="82"/>
      <c r="AZ104" s="84">
        <v>937120.97</v>
      </c>
      <c r="BA104" s="85"/>
      <c r="BB104" s="85">
        <v>0</v>
      </c>
      <c r="BC104" s="85"/>
      <c r="BD104" s="85">
        <v>937120.97</v>
      </c>
      <c r="BE104" s="86"/>
      <c r="BF104" s="87">
        <v>0</v>
      </c>
      <c r="BG104" s="85"/>
      <c r="BH104" s="85">
        <v>0</v>
      </c>
      <c r="BI104" s="85"/>
      <c r="BJ104" s="85">
        <v>0</v>
      </c>
      <c r="BK104" s="86"/>
      <c r="BL104" s="178">
        <v>937120.97</v>
      </c>
      <c r="BM104" s="179">
        <v>0</v>
      </c>
      <c r="BN104" s="180">
        <v>937120.97</v>
      </c>
      <c r="BO104" s="82"/>
      <c r="BP104" s="84">
        <v>656215.21000000101</v>
      </c>
      <c r="BQ104" s="85"/>
      <c r="BR104" s="85">
        <v>0</v>
      </c>
      <c r="BS104" s="85"/>
      <c r="BT104" s="85">
        <v>656215.21000000101</v>
      </c>
      <c r="BU104" s="86"/>
      <c r="BV104" s="87">
        <v>1892865.7500000021</v>
      </c>
      <c r="BW104" s="85">
        <v>8.7638759636085943</v>
      </c>
      <c r="BX104" s="85">
        <v>0</v>
      </c>
      <c r="BY104" s="85">
        <v>0</v>
      </c>
      <c r="BZ104" s="85">
        <v>1892865.7500000021</v>
      </c>
      <c r="CA104" s="86">
        <v>5.8923358402699586</v>
      </c>
      <c r="CB104" s="178">
        <v>2549080.9600000032</v>
      </c>
      <c r="CC104" s="179">
        <v>0</v>
      </c>
      <c r="CD104" s="180">
        <v>2549080.9600000032</v>
      </c>
      <c r="CE104" s="82"/>
      <c r="CF104" s="84">
        <v>0</v>
      </c>
      <c r="CG104" s="85"/>
      <c r="CH104" s="85">
        <v>0</v>
      </c>
      <c r="CI104" s="85"/>
      <c r="CJ104" s="85">
        <v>0</v>
      </c>
      <c r="CK104" s="86"/>
      <c r="CL104" s="87">
        <v>0</v>
      </c>
      <c r="CM104" s="85">
        <v>0</v>
      </c>
      <c r="CN104" s="85">
        <v>0</v>
      </c>
      <c r="CO104" s="85">
        <v>0</v>
      </c>
      <c r="CP104" s="85">
        <v>0</v>
      </c>
      <c r="CQ104" s="86">
        <v>0</v>
      </c>
      <c r="CR104" s="178">
        <v>0</v>
      </c>
      <c r="CS104" s="179">
        <v>0</v>
      </c>
      <c r="CT104" s="180">
        <v>0</v>
      </c>
      <c r="CU104" s="82"/>
      <c r="CV104" s="87">
        <v>10006179.57877</v>
      </c>
      <c r="CW104" s="88"/>
      <c r="CX104" s="88">
        <v>3894760.5433020014</v>
      </c>
      <c r="CY104" s="88"/>
      <c r="CZ104" s="85">
        <v>13900940.122072002</v>
      </c>
      <c r="DA104" s="89"/>
      <c r="DB104" s="87">
        <v>8535782.0300000422</v>
      </c>
      <c r="DC104" s="88"/>
      <c r="DD104" s="85">
        <v>7458654.2999999896</v>
      </c>
      <c r="DE104" s="88">
        <v>7.8861131787404366</v>
      </c>
      <c r="DF104" s="85">
        <v>15994436.330000032</v>
      </c>
      <c r="DG104" s="89">
        <v>4.9022868326586355</v>
      </c>
      <c r="DH104" s="228"/>
      <c r="DI104" s="242" t="s">
        <v>165</v>
      </c>
      <c r="DJ104" s="87">
        <v>13900940.122072002</v>
      </c>
      <c r="DK104" s="85">
        <v>15994436.330000032</v>
      </c>
      <c r="DL104" s="86">
        <v>29895376.452072032</v>
      </c>
      <c r="DM104"/>
    </row>
    <row r="105" spans="1:119" s="101" customFormat="1" ht="15.6">
      <c r="A105" s="90">
        <v>87</v>
      </c>
      <c r="B105" s="109" t="s">
        <v>166</v>
      </c>
      <c r="C105" s="83"/>
      <c r="D105" s="84">
        <v>0</v>
      </c>
      <c r="E105" s="85"/>
      <c r="F105" s="85">
        <v>0</v>
      </c>
      <c r="G105" s="85"/>
      <c r="H105" s="85">
        <v>0</v>
      </c>
      <c r="I105" s="86"/>
      <c r="J105" s="87">
        <v>0</v>
      </c>
      <c r="K105" s="85"/>
      <c r="L105" s="85">
        <v>0</v>
      </c>
      <c r="M105" s="85"/>
      <c r="N105" s="85">
        <v>0</v>
      </c>
      <c r="O105" s="86"/>
      <c r="P105" s="178">
        <v>0</v>
      </c>
      <c r="Q105" s="179">
        <v>0</v>
      </c>
      <c r="R105" s="180">
        <v>0</v>
      </c>
      <c r="S105" s="80"/>
      <c r="T105" s="84">
        <v>0</v>
      </c>
      <c r="U105" s="85"/>
      <c r="V105" s="85">
        <v>0</v>
      </c>
      <c r="W105" s="85"/>
      <c r="X105" s="85">
        <v>0</v>
      </c>
      <c r="Y105" s="86"/>
      <c r="Z105" s="87">
        <v>0</v>
      </c>
      <c r="AA105" s="85">
        <v>0</v>
      </c>
      <c r="AB105" s="85">
        <v>0</v>
      </c>
      <c r="AC105" s="85">
        <v>0</v>
      </c>
      <c r="AD105" s="85">
        <v>0</v>
      </c>
      <c r="AE105" s="86">
        <v>0</v>
      </c>
      <c r="AF105" s="178">
        <v>0</v>
      </c>
      <c r="AG105" s="179">
        <v>0</v>
      </c>
      <c r="AH105" s="180">
        <v>0</v>
      </c>
      <c r="AI105" s="82"/>
      <c r="AJ105" s="84">
        <v>0</v>
      </c>
      <c r="AK105" s="85"/>
      <c r="AL105" s="85">
        <v>0</v>
      </c>
      <c r="AM105" s="85"/>
      <c r="AN105" s="85">
        <v>0</v>
      </c>
      <c r="AO105" s="86"/>
      <c r="AP105" s="87">
        <v>0</v>
      </c>
      <c r="AQ105" s="85"/>
      <c r="AR105" s="85">
        <v>0</v>
      </c>
      <c r="AS105" s="85"/>
      <c r="AT105" s="85">
        <v>0</v>
      </c>
      <c r="AU105" s="86">
        <v>0</v>
      </c>
      <c r="AV105" s="178">
        <v>0</v>
      </c>
      <c r="AW105" s="179">
        <v>0</v>
      </c>
      <c r="AX105" s="180">
        <v>0</v>
      </c>
      <c r="AY105" s="82"/>
      <c r="AZ105" s="84">
        <v>16227055.030000001</v>
      </c>
      <c r="BA105" s="85"/>
      <c r="BB105" s="85">
        <v>0</v>
      </c>
      <c r="BC105" s="85"/>
      <c r="BD105" s="85">
        <v>16227055.030000001</v>
      </c>
      <c r="BE105" s="86"/>
      <c r="BF105" s="87">
        <v>26764482.789999999</v>
      </c>
      <c r="BG105" s="85"/>
      <c r="BH105" s="85">
        <v>0</v>
      </c>
      <c r="BI105" s="85"/>
      <c r="BJ105" s="85">
        <v>26764482.789999999</v>
      </c>
      <c r="BK105" s="86"/>
      <c r="BL105" s="178">
        <v>42991537.82</v>
      </c>
      <c r="BM105" s="179">
        <v>0</v>
      </c>
      <c r="BN105" s="180">
        <v>42991537.82</v>
      </c>
      <c r="BO105" s="82"/>
      <c r="BP105" s="84">
        <v>0</v>
      </c>
      <c r="BQ105" s="85"/>
      <c r="BR105" s="85">
        <v>0</v>
      </c>
      <c r="BS105" s="85"/>
      <c r="BT105" s="85">
        <v>0</v>
      </c>
      <c r="BU105" s="86"/>
      <c r="BV105" s="87">
        <v>0</v>
      </c>
      <c r="BW105" s="85">
        <v>0</v>
      </c>
      <c r="BX105" s="85">
        <v>0</v>
      </c>
      <c r="BY105" s="85">
        <v>0</v>
      </c>
      <c r="BZ105" s="85">
        <v>0</v>
      </c>
      <c r="CA105" s="86">
        <v>0</v>
      </c>
      <c r="CB105" s="178">
        <v>0</v>
      </c>
      <c r="CC105" s="179">
        <v>0</v>
      </c>
      <c r="CD105" s="180">
        <v>0</v>
      </c>
      <c r="CE105" s="82"/>
      <c r="CF105" s="84">
        <v>0</v>
      </c>
      <c r="CG105" s="85"/>
      <c r="CH105" s="85">
        <v>0</v>
      </c>
      <c r="CI105" s="85"/>
      <c r="CJ105" s="85">
        <v>0</v>
      </c>
      <c r="CK105" s="86"/>
      <c r="CL105" s="87">
        <v>0</v>
      </c>
      <c r="CM105" s="85">
        <v>0</v>
      </c>
      <c r="CN105" s="85">
        <v>0</v>
      </c>
      <c r="CO105" s="85">
        <v>0</v>
      </c>
      <c r="CP105" s="85">
        <v>0</v>
      </c>
      <c r="CQ105" s="86">
        <v>0</v>
      </c>
      <c r="CR105" s="178">
        <v>0</v>
      </c>
      <c r="CS105" s="179">
        <v>0</v>
      </c>
      <c r="CT105" s="180">
        <v>0</v>
      </c>
      <c r="CU105" s="82"/>
      <c r="CV105" s="87">
        <v>16227055.030000001</v>
      </c>
      <c r="CW105" s="88"/>
      <c r="CX105" s="88">
        <v>0</v>
      </c>
      <c r="CY105" s="88"/>
      <c r="CZ105" s="85">
        <v>16227055.030000001</v>
      </c>
      <c r="DA105" s="89"/>
      <c r="DB105" s="87">
        <v>26764482.789999999</v>
      </c>
      <c r="DC105" s="88"/>
      <c r="DD105" s="85">
        <v>0</v>
      </c>
      <c r="DE105" s="88">
        <v>0</v>
      </c>
      <c r="DF105" s="85">
        <v>26764482.789999999</v>
      </c>
      <c r="DG105" s="89">
        <v>8.2033007514141882</v>
      </c>
      <c r="DH105" s="226"/>
      <c r="DI105" s="242" t="s">
        <v>166</v>
      </c>
      <c r="DJ105" s="87">
        <v>16227055.030000001</v>
      </c>
      <c r="DK105" s="85">
        <v>26764482.789999999</v>
      </c>
      <c r="DL105" s="86">
        <v>42991537.82</v>
      </c>
      <c r="DM105"/>
    </row>
    <row r="106" spans="1:119" s="101" customFormat="1" ht="15.6">
      <c r="A106" s="90">
        <v>88</v>
      </c>
      <c r="B106" s="109" t="s">
        <v>167</v>
      </c>
      <c r="C106" s="83"/>
      <c r="D106" s="84">
        <v>199076.59</v>
      </c>
      <c r="E106" s="85"/>
      <c r="F106" s="85">
        <v>66147.459999999992</v>
      </c>
      <c r="G106" s="85"/>
      <c r="H106" s="85">
        <v>265224.05</v>
      </c>
      <c r="I106" s="86"/>
      <c r="J106" s="87">
        <v>3441.17</v>
      </c>
      <c r="K106" s="85"/>
      <c r="L106" s="85">
        <v>13370.85</v>
      </c>
      <c r="M106" s="85"/>
      <c r="N106" s="85">
        <v>16812.02</v>
      </c>
      <c r="O106" s="86"/>
      <c r="P106" s="178">
        <v>202517.76000000001</v>
      </c>
      <c r="Q106" s="179">
        <v>79518.31</v>
      </c>
      <c r="R106" s="180">
        <v>282036.07</v>
      </c>
      <c r="S106" s="80"/>
      <c r="T106" s="84">
        <v>211999.80650882673</v>
      </c>
      <c r="U106" s="85"/>
      <c r="V106" s="85">
        <v>0</v>
      </c>
      <c r="W106" s="85"/>
      <c r="X106" s="85">
        <v>211999.80650882673</v>
      </c>
      <c r="Y106" s="86"/>
      <c r="Z106" s="87">
        <v>140731.829353254</v>
      </c>
      <c r="AA106" s="85">
        <v>0.17523596636685393</v>
      </c>
      <c r="AB106" s="85">
        <v>323780.03383337997</v>
      </c>
      <c r="AC106" s="85">
        <v>1.381402537847473</v>
      </c>
      <c r="AD106" s="85">
        <v>464511.86318663397</v>
      </c>
      <c r="AE106" s="86">
        <v>0.44772918250944982</v>
      </c>
      <c r="AF106" s="178">
        <v>352731.63586208073</v>
      </c>
      <c r="AG106" s="179">
        <v>323780.03383337997</v>
      </c>
      <c r="AH106" s="180">
        <v>676511.6696954607</v>
      </c>
      <c r="AI106" s="82"/>
      <c r="AJ106" s="84">
        <v>250764.59220684436</v>
      </c>
      <c r="AK106" s="85"/>
      <c r="AL106" s="85">
        <v>71153.357641900875</v>
      </c>
      <c r="AM106" s="85"/>
      <c r="AN106" s="85">
        <v>321917.94984874525</v>
      </c>
      <c r="AO106" s="86"/>
      <c r="AP106" s="87">
        <v>245001.24719462887</v>
      </c>
      <c r="AQ106" s="85"/>
      <c r="AR106" s="85">
        <v>705001.92670764145</v>
      </c>
      <c r="AS106" s="85"/>
      <c r="AT106" s="85">
        <v>950003.17390227038</v>
      </c>
      <c r="AU106" s="86">
        <v>4.7434935658582971</v>
      </c>
      <c r="AV106" s="178">
        <v>495765.83940147323</v>
      </c>
      <c r="AW106" s="179">
        <v>776155.28434954234</v>
      </c>
      <c r="AX106" s="180">
        <v>1271921.1237510156</v>
      </c>
      <c r="AY106" s="82"/>
      <c r="AZ106" s="84">
        <v>318422.09605205822</v>
      </c>
      <c r="BA106" s="85"/>
      <c r="BB106" s="85">
        <v>56106.123947941735</v>
      </c>
      <c r="BC106" s="85"/>
      <c r="BD106" s="85">
        <v>374528.22</v>
      </c>
      <c r="BE106" s="86"/>
      <c r="BF106" s="87">
        <v>356390.03624260536</v>
      </c>
      <c r="BG106" s="85"/>
      <c r="BH106" s="85">
        <v>951217.61375739472</v>
      </c>
      <c r="BI106" s="85"/>
      <c r="BJ106" s="85">
        <v>1307607.6500000001</v>
      </c>
      <c r="BK106" s="86"/>
      <c r="BL106" s="178">
        <v>674812.13229466358</v>
      </c>
      <c r="BM106" s="179">
        <v>1007323.7377053364</v>
      </c>
      <c r="BN106" s="180">
        <v>1682135.87</v>
      </c>
      <c r="BO106" s="82"/>
      <c r="BP106" s="84">
        <v>0</v>
      </c>
      <c r="BQ106" s="85"/>
      <c r="BR106" s="85">
        <v>0</v>
      </c>
      <c r="BS106" s="85"/>
      <c r="BT106" s="85">
        <v>0</v>
      </c>
      <c r="BU106" s="86"/>
      <c r="BV106" s="87">
        <v>0</v>
      </c>
      <c r="BW106" s="85">
        <v>0</v>
      </c>
      <c r="BX106" s="85">
        <v>0</v>
      </c>
      <c r="BY106" s="85">
        <v>0</v>
      </c>
      <c r="BZ106" s="85">
        <v>0</v>
      </c>
      <c r="CA106" s="86">
        <v>0</v>
      </c>
      <c r="CB106" s="178">
        <v>0</v>
      </c>
      <c r="CC106" s="179">
        <v>0</v>
      </c>
      <c r="CD106" s="180">
        <v>0</v>
      </c>
      <c r="CE106" s="82"/>
      <c r="CF106" s="84">
        <v>0</v>
      </c>
      <c r="CG106" s="85"/>
      <c r="CH106" s="85">
        <v>0</v>
      </c>
      <c r="CI106" s="85"/>
      <c r="CJ106" s="85">
        <v>0</v>
      </c>
      <c r="CK106" s="86"/>
      <c r="CL106" s="87">
        <v>0</v>
      </c>
      <c r="CM106" s="85">
        <v>0</v>
      </c>
      <c r="CN106" s="85">
        <v>0</v>
      </c>
      <c r="CO106" s="85">
        <v>0</v>
      </c>
      <c r="CP106" s="85">
        <v>0</v>
      </c>
      <c r="CQ106" s="86">
        <v>0</v>
      </c>
      <c r="CR106" s="178">
        <v>0</v>
      </c>
      <c r="CS106" s="179">
        <v>0</v>
      </c>
      <c r="CT106" s="180">
        <v>0</v>
      </c>
      <c r="CU106" s="82"/>
      <c r="CV106" s="87">
        <v>980263.08476772928</v>
      </c>
      <c r="CW106" s="85"/>
      <c r="CX106" s="88">
        <v>193406.94158984258</v>
      </c>
      <c r="CY106" s="88"/>
      <c r="CZ106" s="85">
        <v>1173670.0263575718</v>
      </c>
      <c r="DA106" s="89"/>
      <c r="DB106" s="87">
        <v>745564.28279048833</v>
      </c>
      <c r="DC106" s="88"/>
      <c r="DD106" s="85">
        <v>1993370.4242984161</v>
      </c>
      <c r="DE106" s="88">
        <v>2.1076113922012953</v>
      </c>
      <c r="DF106" s="85">
        <v>2738934.7070889045</v>
      </c>
      <c r="DG106" s="89">
        <v>0.83948213447754849</v>
      </c>
      <c r="DH106" s="226"/>
      <c r="DI106" s="242" t="s">
        <v>167</v>
      </c>
      <c r="DJ106" s="87">
        <v>1173670.0263575718</v>
      </c>
      <c r="DK106" s="85">
        <v>2738934.7070889045</v>
      </c>
      <c r="DL106" s="86">
        <v>3912604.733446476</v>
      </c>
      <c r="DM106"/>
    </row>
    <row r="107" spans="1:119" s="101" customFormat="1" ht="15.6">
      <c r="A107" s="74" t="s">
        <v>168</v>
      </c>
      <c r="B107" s="74"/>
      <c r="C107" s="75"/>
      <c r="D107" s="128"/>
      <c r="E107" s="129"/>
      <c r="F107" s="129"/>
      <c r="G107" s="129"/>
      <c r="H107" s="129"/>
      <c r="I107" s="130"/>
      <c r="J107" s="131"/>
      <c r="K107" s="129"/>
      <c r="L107" s="129"/>
      <c r="M107" s="129"/>
      <c r="N107" s="129"/>
      <c r="O107" s="130"/>
      <c r="P107" s="192"/>
      <c r="Q107" s="193"/>
      <c r="R107" s="194"/>
      <c r="S107" s="80"/>
      <c r="T107" s="128"/>
      <c r="U107" s="129"/>
      <c r="V107" s="129"/>
      <c r="W107" s="129"/>
      <c r="X107" s="129"/>
      <c r="Y107" s="130"/>
      <c r="Z107" s="131"/>
      <c r="AA107" s="129"/>
      <c r="AB107" s="129"/>
      <c r="AC107" s="129"/>
      <c r="AD107" s="129"/>
      <c r="AE107" s="130"/>
      <c r="AF107" s="192"/>
      <c r="AG107" s="193"/>
      <c r="AH107" s="194"/>
      <c r="AI107" s="82"/>
      <c r="AJ107" s="128"/>
      <c r="AK107" s="129"/>
      <c r="AL107" s="129"/>
      <c r="AM107" s="129"/>
      <c r="AN107" s="129"/>
      <c r="AO107" s="130"/>
      <c r="AP107" s="131"/>
      <c r="AQ107" s="129"/>
      <c r="AR107" s="129"/>
      <c r="AS107" s="129"/>
      <c r="AT107" s="129"/>
      <c r="AU107" s="130"/>
      <c r="AV107" s="192"/>
      <c r="AW107" s="193"/>
      <c r="AX107" s="194"/>
      <c r="AY107" s="82"/>
      <c r="AZ107" s="128"/>
      <c r="BA107" s="129"/>
      <c r="BB107" s="129"/>
      <c r="BC107" s="129"/>
      <c r="BD107" s="129"/>
      <c r="BE107" s="130"/>
      <c r="BF107" s="131"/>
      <c r="BG107" s="129"/>
      <c r="BH107" s="129"/>
      <c r="BI107" s="129"/>
      <c r="BJ107" s="129"/>
      <c r="BK107" s="130"/>
      <c r="BL107" s="192"/>
      <c r="BM107" s="193"/>
      <c r="BN107" s="194"/>
      <c r="BO107" s="82"/>
      <c r="BP107" s="128"/>
      <c r="BQ107" s="129"/>
      <c r="BR107" s="129"/>
      <c r="BS107" s="129"/>
      <c r="BT107" s="129">
        <v>0</v>
      </c>
      <c r="BU107" s="130"/>
      <c r="BV107" s="131"/>
      <c r="BW107" s="129"/>
      <c r="BX107" s="129"/>
      <c r="BY107" s="129"/>
      <c r="BZ107" s="129"/>
      <c r="CA107" s="130"/>
      <c r="CB107" s="192"/>
      <c r="CC107" s="193"/>
      <c r="CD107" s="194"/>
      <c r="CE107" s="82"/>
      <c r="CF107" s="128"/>
      <c r="CG107" s="129"/>
      <c r="CH107" s="129"/>
      <c r="CI107" s="129"/>
      <c r="CJ107" s="129"/>
      <c r="CK107" s="130"/>
      <c r="CL107" s="131"/>
      <c r="CM107" s="129"/>
      <c r="CN107" s="129"/>
      <c r="CO107" s="129"/>
      <c r="CP107" s="129"/>
      <c r="CQ107" s="130"/>
      <c r="CR107" s="192"/>
      <c r="CS107" s="193"/>
      <c r="CT107" s="194"/>
      <c r="CU107" s="82"/>
      <c r="CV107" s="131"/>
      <c r="CW107" s="129"/>
      <c r="CX107" s="129"/>
      <c r="CY107" s="129"/>
      <c r="CZ107" s="129"/>
      <c r="DA107" s="130"/>
      <c r="DB107" s="131"/>
      <c r="DC107" s="129"/>
      <c r="DD107" s="129"/>
      <c r="DE107" s="129"/>
      <c r="DF107" s="129"/>
      <c r="DG107" s="130"/>
      <c r="DH107" s="230"/>
      <c r="DI107" s="239"/>
      <c r="DJ107" s="131"/>
      <c r="DK107" s="129"/>
      <c r="DL107" s="130"/>
      <c r="DM107"/>
    </row>
    <row r="108" spans="1:119" s="101" customFormat="1" ht="15.6">
      <c r="A108" s="74"/>
      <c r="B108" s="74"/>
      <c r="C108" s="75"/>
      <c r="D108" s="128"/>
      <c r="E108" s="129"/>
      <c r="F108" s="129"/>
      <c r="G108" s="129"/>
      <c r="H108" s="129"/>
      <c r="I108" s="130"/>
      <c r="J108" s="131"/>
      <c r="K108" s="129"/>
      <c r="L108" s="129"/>
      <c r="M108" s="129"/>
      <c r="N108" s="129"/>
      <c r="O108" s="130"/>
      <c r="P108" s="192"/>
      <c r="Q108" s="193"/>
      <c r="R108" s="194"/>
      <c r="S108" s="80"/>
      <c r="T108" s="128"/>
      <c r="U108" s="129"/>
      <c r="V108" s="129"/>
      <c r="W108" s="129"/>
      <c r="X108" s="129"/>
      <c r="Y108" s="130"/>
      <c r="Z108" s="131"/>
      <c r="AA108" s="129"/>
      <c r="AB108" s="129"/>
      <c r="AC108" s="129"/>
      <c r="AD108" s="129"/>
      <c r="AE108" s="130"/>
      <c r="AF108" s="192"/>
      <c r="AG108" s="193"/>
      <c r="AH108" s="194"/>
      <c r="AI108" s="82"/>
      <c r="AJ108" s="128"/>
      <c r="AK108" s="129"/>
      <c r="AL108" s="129"/>
      <c r="AM108" s="129"/>
      <c r="AN108" s="129"/>
      <c r="AO108" s="130"/>
      <c r="AP108" s="131"/>
      <c r="AQ108" s="129"/>
      <c r="AR108" s="129"/>
      <c r="AS108" s="129"/>
      <c r="AT108" s="129"/>
      <c r="AU108" s="130"/>
      <c r="AV108" s="192"/>
      <c r="AW108" s="193"/>
      <c r="AX108" s="194"/>
      <c r="AY108" s="82"/>
      <c r="AZ108" s="128"/>
      <c r="BA108" s="129"/>
      <c r="BB108" s="129"/>
      <c r="BC108" s="129"/>
      <c r="BD108" s="129"/>
      <c r="BE108" s="130"/>
      <c r="BF108" s="131"/>
      <c r="BG108" s="129"/>
      <c r="BH108" s="129"/>
      <c r="BI108" s="129"/>
      <c r="BJ108" s="129"/>
      <c r="BK108" s="130"/>
      <c r="BL108" s="192"/>
      <c r="BM108" s="193"/>
      <c r="BN108" s="194"/>
      <c r="BO108" s="82"/>
      <c r="BP108" s="128"/>
      <c r="BQ108" s="129"/>
      <c r="BR108" s="129"/>
      <c r="BS108" s="129"/>
      <c r="BT108" s="129"/>
      <c r="BU108" s="130"/>
      <c r="BV108" s="131"/>
      <c r="BW108" s="129"/>
      <c r="BX108" s="129"/>
      <c r="BY108" s="129"/>
      <c r="BZ108" s="129"/>
      <c r="CA108" s="130"/>
      <c r="CB108" s="192"/>
      <c r="CC108" s="193"/>
      <c r="CD108" s="194"/>
      <c r="CE108" s="82"/>
      <c r="CF108" s="128"/>
      <c r="CG108" s="129"/>
      <c r="CH108" s="129"/>
      <c r="CI108" s="129"/>
      <c r="CJ108" s="129"/>
      <c r="CK108" s="130"/>
      <c r="CL108" s="131"/>
      <c r="CM108" s="129"/>
      <c r="CN108" s="129"/>
      <c r="CO108" s="129"/>
      <c r="CP108" s="129"/>
      <c r="CQ108" s="130"/>
      <c r="CR108" s="192"/>
      <c r="CS108" s="193"/>
      <c r="CT108" s="194"/>
      <c r="CU108" s="82"/>
      <c r="CV108" s="131"/>
      <c r="CW108" s="129"/>
      <c r="CX108" s="129"/>
      <c r="CY108" s="129"/>
      <c r="CZ108" s="129"/>
      <c r="DA108" s="130"/>
      <c r="DB108" s="131"/>
      <c r="DC108" s="129"/>
      <c r="DD108" s="129"/>
      <c r="DE108" s="129"/>
      <c r="DF108" s="129"/>
      <c r="DG108" s="130"/>
      <c r="DH108" s="230"/>
      <c r="DI108" s="239"/>
      <c r="DJ108" s="131"/>
      <c r="DK108" s="129"/>
      <c r="DL108" s="130"/>
      <c r="DM108"/>
    </row>
    <row r="109" spans="1:119" s="101" customFormat="1" ht="15.6">
      <c r="A109" s="90">
        <v>89</v>
      </c>
      <c r="B109" s="90" t="s">
        <v>169</v>
      </c>
      <c r="C109" s="83"/>
      <c r="D109" s="132">
        <v>32241</v>
      </c>
      <c r="E109" s="85"/>
      <c r="F109" s="133">
        <v>4595</v>
      </c>
      <c r="G109" s="85"/>
      <c r="H109" s="133">
        <v>36836</v>
      </c>
      <c r="I109" s="86"/>
      <c r="J109" s="133">
        <v>78041</v>
      </c>
      <c r="K109" s="133"/>
      <c r="L109" s="133">
        <v>61943</v>
      </c>
      <c r="M109" s="133"/>
      <c r="N109" s="133">
        <v>139984</v>
      </c>
      <c r="O109" s="86"/>
      <c r="P109" s="283">
        <v>110282</v>
      </c>
      <c r="Q109" s="284">
        <v>66538</v>
      </c>
      <c r="R109" s="285">
        <v>176820</v>
      </c>
      <c r="S109" s="80"/>
      <c r="T109" s="132">
        <v>61269</v>
      </c>
      <c r="U109" s="85"/>
      <c r="V109" s="133">
        <v>8033</v>
      </c>
      <c r="W109" s="85"/>
      <c r="X109" s="133">
        <v>69302</v>
      </c>
      <c r="Y109" s="86"/>
      <c r="Z109" s="133">
        <v>268193</v>
      </c>
      <c r="AA109" s="133"/>
      <c r="AB109" s="133">
        <v>79793</v>
      </c>
      <c r="AC109" s="133"/>
      <c r="AD109" s="133">
        <v>347986</v>
      </c>
      <c r="AE109" s="86"/>
      <c r="AF109" s="195">
        <v>329462</v>
      </c>
      <c r="AG109" s="196">
        <v>87826</v>
      </c>
      <c r="AH109" s="197">
        <v>417288</v>
      </c>
      <c r="AI109" s="82"/>
      <c r="AJ109" s="132">
        <v>20115</v>
      </c>
      <c r="AK109" s="85"/>
      <c r="AL109" s="133">
        <v>2894</v>
      </c>
      <c r="AM109" s="85"/>
      <c r="AN109" s="133">
        <v>23009</v>
      </c>
      <c r="AO109" s="86"/>
      <c r="AP109" s="133">
        <v>35634</v>
      </c>
      <c r="AQ109" s="133"/>
      <c r="AR109" s="133">
        <v>31124.333333333332</v>
      </c>
      <c r="AS109" s="133"/>
      <c r="AT109" s="133">
        <v>66758.333333333328</v>
      </c>
      <c r="AU109" s="86"/>
      <c r="AV109" s="195">
        <v>55749</v>
      </c>
      <c r="AW109" s="196">
        <v>34018.333333333328</v>
      </c>
      <c r="AX109" s="197">
        <v>89767.333333333328</v>
      </c>
      <c r="AY109" s="82"/>
      <c r="AZ109" s="132">
        <v>35698</v>
      </c>
      <c r="BA109" s="85"/>
      <c r="BB109" s="133">
        <v>4936</v>
      </c>
      <c r="BC109" s="85"/>
      <c r="BD109" s="133">
        <v>40634</v>
      </c>
      <c r="BE109" s="86"/>
      <c r="BF109" s="133">
        <v>166448</v>
      </c>
      <c r="BG109" s="133"/>
      <c r="BH109" s="133">
        <v>60155</v>
      </c>
      <c r="BI109" s="133"/>
      <c r="BJ109" s="133">
        <v>226603</v>
      </c>
      <c r="BK109" s="86"/>
      <c r="BL109" s="195">
        <v>202146</v>
      </c>
      <c r="BM109" s="196">
        <v>65091</v>
      </c>
      <c r="BN109" s="197">
        <v>267237</v>
      </c>
      <c r="BO109" s="82"/>
      <c r="BP109" s="132">
        <v>24712</v>
      </c>
      <c r="BQ109" s="85"/>
      <c r="BR109" s="133">
        <v>3299</v>
      </c>
      <c r="BS109" s="85"/>
      <c r="BT109" s="133">
        <v>28011</v>
      </c>
      <c r="BU109" s="86"/>
      <c r="BV109" s="133">
        <v>71943</v>
      </c>
      <c r="BW109" s="133"/>
      <c r="BX109" s="133">
        <v>35968</v>
      </c>
      <c r="BY109" s="133"/>
      <c r="BZ109" s="133">
        <v>107911</v>
      </c>
      <c r="CA109" s="86"/>
      <c r="CB109" s="195">
        <v>96655</v>
      </c>
      <c r="CC109" s="196">
        <v>39267</v>
      </c>
      <c r="CD109" s="197">
        <v>135922</v>
      </c>
      <c r="CE109" s="82"/>
      <c r="CF109" s="132">
        <v>41470</v>
      </c>
      <c r="CG109" s="85"/>
      <c r="CH109" s="133">
        <v>5438.333333333333</v>
      </c>
      <c r="CI109" s="85"/>
      <c r="CJ109" s="133">
        <v>46908.333333333336</v>
      </c>
      <c r="CK109" s="86"/>
      <c r="CL109" s="133">
        <v>153896.66666666666</v>
      </c>
      <c r="CM109" s="133"/>
      <c r="CN109" s="133">
        <v>50395</v>
      </c>
      <c r="CO109" s="133"/>
      <c r="CP109" s="133">
        <v>204291.66666666666</v>
      </c>
      <c r="CQ109" s="86"/>
      <c r="CR109" s="195">
        <v>195366.66666666666</v>
      </c>
      <c r="CS109" s="196">
        <v>55833.333333333336</v>
      </c>
      <c r="CT109" s="197">
        <v>251200</v>
      </c>
      <c r="CU109" s="82"/>
      <c r="CV109" s="134">
        <v>215505</v>
      </c>
      <c r="CW109" s="133"/>
      <c r="CX109" s="133">
        <v>29195.333333333332</v>
      </c>
      <c r="CY109" s="133"/>
      <c r="CZ109" s="133">
        <v>244700.33333333334</v>
      </c>
      <c r="DA109" s="135"/>
      <c r="DB109" s="134">
        <v>774155.66666666663</v>
      </c>
      <c r="DC109" s="133"/>
      <c r="DD109" s="133">
        <v>319378.33333333337</v>
      </c>
      <c r="DE109" s="133"/>
      <c r="DF109" s="133">
        <v>1093534</v>
      </c>
      <c r="DG109" s="135"/>
      <c r="DH109" s="231"/>
      <c r="DI109" s="240" t="s">
        <v>169</v>
      </c>
      <c r="DJ109" s="134">
        <v>244700.33333333334</v>
      </c>
      <c r="DK109" s="133">
        <v>1093534</v>
      </c>
      <c r="DL109" s="136">
        <v>1338234.3333333333</v>
      </c>
      <c r="DM109"/>
    </row>
    <row r="110" spans="1:119" s="101" customFormat="1" ht="15.6">
      <c r="A110" s="90">
        <v>90</v>
      </c>
      <c r="B110" s="90" t="s">
        <v>170</v>
      </c>
      <c r="C110" s="83"/>
      <c r="D110" s="132">
        <v>96733</v>
      </c>
      <c r="E110" s="85"/>
      <c r="F110" s="133">
        <v>13638</v>
      </c>
      <c r="G110" s="85"/>
      <c r="H110" s="133">
        <v>110371</v>
      </c>
      <c r="I110" s="86"/>
      <c r="J110" s="133">
        <v>231801</v>
      </c>
      <c r="K110" s="133"/>
      <c r="L110" s="133">
        <v>181844</v>
      </c>
      <c r="M110" s="133"/>
      <c r="N110" s="133">
        <v>413645</v>
      </c>
      <c r="O110" s="86"/>
      <c r="P110" s="283">
        <v>328534</v>
      </c>
      <c r="Q110" s="284">
        <v>195482</v>
      </c>
      <c r="R110" s="285">
        <v>524016</v>
      </c>
      <c r="S110" s="80"/>
      <c r="T110" s="132">
        <v>183913</v>
      </c>
      <c r="U110" s="85"/>
      <c r="V110" s="133">
        <v>23077</v>
      </c>
      <c r="W110" s="85"/>
      <c r="X110" s="133">
        <v>206990</v>
      </c>
      <c r="Y110" s="86"/>
      <c r="Z110" s="133">
        <v>803098.99999999988</v>
      </c>
      <c r="AA110" s="133"/>
      <c r="AB110" s="133">
        <v>234385</v>
      </c>
      <c r="AC110" s="133"/>
      <c r="AD110" s="133">
        <v>1037483.9999999999</v>
      </c>
      <c r="AE110" s="86"/>
      <c r="AF110" s="195">
        <v>987011.99999999988</v>
      </c>
      <c r="AG110" s="196">
        <v>257462</v>
      </c>
      <c r="AH110" s="197">
        <v>1244474</v>
      </c>
      <c r="AI110" s="82"/>
      <c r="AJ110" s="132">
        <v>60345</v>
      </c>
      <c r="AK110" s="85"/>
      <c r="AL110" s="133">
        <v>8682</v>
      </c>
      <c r="AM110" s="85"/>
      <c r="AN110" s="133">
        <v>69027</v>
      </c>
      <c r="AO110" s="86"/>
      <c r="AP110" s="133">
        <v>106902</v>
      </c>
      <c r="AQ110" s="133"/>
      <c r="AR110" s="133">
        <v>93373</v>
      </c>
      <c r="AS110" s="133"/>
      <c r="AT110" s="133">
        <v>200275</v>
      </c>
      <c r="AU110" s="86"/>
      <c r="AV110" s="195">
        <v>167247</v>
      </c>
      <c r="AW110" s="196">
        <v>102055</v>
      </c>
      <c r="AX110" s="197">
        <v>269302</v>
      </c>
      <c r="AY110" s="82"/>
      <c r="AZ110" s="132">
        <v>106662</v>
      </c>
      <c r="BA110" s="85"/>
      <c r="BB110" s="133">
        <v>14747</v>
      </c>
      <c r="BC110" s="85"/>
      <c r="BD110" s="133">
        <v>121409</v>
      </c>
      <c r="BE110" s="86"/>
      <c r="BF110" s="133">
        <v>497375</v>
      </c>
      <c r="BG110" s="133"/>
      <c r="BH110" s="133">
        <v>179752</v>
      </c>
      <c r="BI110" s="133"/>
      <c r="BJ110" s="133">
        <v>677127</v>
      </c>
      <c r="BK110" s="86"/>
      <c r="BL110" s="195">
        <v>604037</v>
      </c>
      <c r="BM110" s="196">
        <v>194499</v>
      </c>
      <c r="BN110" s="197">
        <v>798536</v>
      </c>
      <c r="BO110" s="82"/>
      <c r="BP110" s="132">
        <v>73533</v>
      </c>
      <c r="BQ110" s="85"/>
      <c r="BR110" s="133">
        <v>9607</v>
      </c>
      <c r="BS110" s="85"/>
      <c r="BT110" s="133">
        <v>83140</v>
      </c>
      <c r="BU110" s="86"/>
      <c r="BV110" s="133">
        <v>215985</v>
      </c>
      <c r="BW110" s="133"/>
      <c r="BX110" s="133">
        <v>105257</v>
      </c>
      <c r="BY110" s="133"/>
      <c r="BZ110" s="133">
        <v>321242</v>
      </c>
      <c r="CA110" s="86"/>
      <c r="CB110" s="195">
        <v>289518</v>
      </c>
      <c r="CC110" s="196">
        <v>114864</v>
      </c>
      <c r="CD110" s="197">
        <v>404382</v>
      </c>
      <c r="CE110" s="82"/>
      <c r="CF110" s="132">
        <v>124410</v>
      </c>
      <c r="CG110" s="85"/>
      <c r="CH110" s="133">
        <v>16315</v>
      </c>
      <c r="CI110" s="85"/>
      <c r="CJ110" s="133">
        <v>140725</v>
      </c>
      <c r="CK110" s="86"/>
      <c r="CL110" s="133">
        <v>461690</v>
      </c>
      <c r="CM110" s="133"/>
      <c r="CN110" s="133">
        <v>151185</v>
      </c>
      <c r="CO110" s="133"/>
      <c r="CP110" s="133">
        <v>612875</v>
      </c>
      <c r="CQ110" s="86"/>
      <c r="CR110" s="195">
        <v>586100</v>
      </c>
      <c r="CS110" s="196">
        <v>167500</v>
      </c>
      <c r="CT110" s="197">
        <v>753600</v>
      </c>
      <c r="CU110" s="82"/>
      <c r="CV110" s="134">
        <v>645596</v>
      </c>
      <c r="CW110" s="133"/>
      <c r="CX110" s="133">
        <v>86066</v>
      </c>
      <c r="CY110" s="133"/>
      <c r="CZ110" s="133">
        <v>731662</v>
      </c>
      <c r="DA110" s="135"/>
      <c r="DB110" s="134">
        <v>2316852</v>
      </c>
      <c r="DC110" s="133"/>
      <c r="DD110" s="133">
        <v>945796</v>
      </c>
      <c r="DE110" s="133"/>
      <c r="DF110" s="133">
        <v>3262648</v>
      </c>
      <c r="DG110" s="135"/>
      <c r="DH110" s="231"/>
      <c r="DI110" s="240" t="s">
        <v>170</v>
      </c>
      <c r="DJ110" s="134">
        <v>731662</v>
      </c>
      <c r="DK110" s="133">
        <v>3262648</v>
      </c>
      <c r="DL110" s="136">
        <v>3994310</v>
      </c>
      <c r="DM110"/>
    </row>
    <row r="111" spans="1:119" s="101" customFormat="1" ht="15.6">
      <c r="A111" s="90">
        <v>91</v>
      </c>
      <c r="B111" s="90" t="s">
        <v>171</v>
      </c>
      <c r="C111" s="83"/>
      <c r="D111" s="137">
        <v>1855.6768710781223</v>
      </c>
      <c r="E111" s="138"/>
      <c r="F111" s="139">
        <v>1623.9910309429533</v>
      </c>
      <c r="G111" s="139"/>
      <c r="H111" s="139">
        <v>1827.0485947395605</v>
      </c>
      <c r="I111" s="140"/>
      <c r="J111" s="141">
        <v>427.55560847451039</v>
      </c>
      <c r="K111" s="139"/>
      <c r="L111" s="139">
        <v>579.12769291260645</v>
      </c>
      <c r="M111" s="139"/>
      <c r="N111" s="139">
        <v>494.1887700564493</v>
      </c>
      <c r="O111" s="142"/>
      <c r="P111" s="198">
        <v>848.04923803928966</v>
      </c>
      <c r="Q111" s="199">
        <v>652.02364345566343</v>
      </c>
      <c r="R111" s="200">
        <v>774.92270129156361</v>
      </c>
      <c r="S111" s="80"/>
      <c r="T111" s="137">
        <v>1968.2285393637203</v>
      </c>
      <c r="U111" s="138"/>
      <c r="V111" s="139">
        <v>1947.494679117736</v>
      </c>
      <c r="W111" s="139"/>
      <c r="X111" s="139">
        <v>1965.9169528479631</v>
      </c>
      <c r="Y111" s="140"/>
      <c r="Z111" s="141">
        <v>287.49890299950573</v>
      </c>
      <c r="AA111" s="139"/>
      <c r="AB111" s="139">
        <v>539.27556247200107</v>
      </c>
      <c r="AC111" s="139"/>
      <c r="AD111" s="139">
        <v>344.37946436764327</v>
      </c>
      <c r="AE111" s="142"/>
      <c r="AF111" s="198">
        <v>600.67445670366715</v>
      </c>
      <c r="AG111" s="199">
        <v>665.49796637950442</v>
      </c>
      <c r="AH111" s="200">
        <v>614.08541623207861</v>
      </c>
      <c r="AI111" s="82"/>
      <c r="AJ111" s="137">
        <v>1820.642262822106</v>
      </c>
      <c r="AK111" s="138"/>
      <c r="AL111" s="139">
        <v>2090.6229877908313</v>
      </c>
      <c r="AM111" s="139"/>
      <c r="AN111" s="139">
        <v>1854.5995933475303</v>
      </c>
      <c r="AO111" s="140"/>
      <c r="AP111" s="141">
        <v>326.65592776561715</v>
      </c>
      <c r="AQ111" s="139"/>
      <c r="AR111" s="139">
        <v>625.02881946601258</v>
      </c>
      <c r="AS111" s="139"/>
      <c r="AT111" s="139">
        <v>465.76451354387711</v>
      </c>
      <c r="AU111" s="142"/>
      <c r="AV111" s="198">
        <v>865.70658570856267</v>
      </c>
      <c r="AW111" s="199">
        <v>749.70951682916075</v>
      </c>
      <c r="AX111" s="200">
        <v>821.74820120162485</v>
      </c>
      <c r="AY111" s="82"/>
      <c r="AZ111" s="137">
        <v>2010.6571923430729</v>
      </c>
      <c r="BA111" s="138"/>
      <c r="BB111" s="139">
        <v>1908.2627036212873</v>
      </c>
      <c r="BC111" s="139"/>
      <c r="BD111" s="139">
        <v>1998.2197986969661</v>
      </c>
      <c r="BE111" s="140"/>
      <c r="BF111" s="141">
        <v>310.1505056210122</v>
      </c>
      <c r="BG111" s="139"/>
      <c r="BH111" s="139">
        <v>575.58591507604388</v>
      </c>
      <c r="BI111" s="139"/>
      <c r="BJ111" s="139">
        <v>380.61372111878569</v>
      </c>
      <c r="BK111" s="142"/>
      <c r="BL111" s="198">
        <v>610.42920414303717</v>
      </c>
      <c r="BM111" s="199">
        <v>676.63005720878857</v>
      </c>
      <c r="BN111" s="200">
        <v>626.5537116423053</v>
      </c>
      <c r="BO111" s="82"/>
      <c r="BP111" s="137">
        <v>1849.1374029347369</v>
      </c>
      <c r="BQ111" s="138"/>
      <c r="BR111" s="139">
        <v>1742.8373331945447</v>
      </c>
      <c r="BS111" s="139"/>
      <c r="BT111" s="139">
        <v>1836.8542086841471</v>
      </c>
      <c r="BU111" s="140"/>
      <c r="BV111" s="141">
        <v>281.20472199458294</v>
      </c>
      <c r="BW111" s="139"/>
      <c r="BX111" s="139">
        <v>550.81222056490299</v>
      </c>
      <c r="BY111" s="139"/>
      <c r="BZ111" s="139">
        <v>369.54334669812783</v>
      </c>
      <c r="CA111" s="142"/>
      <c r="CB111" s="198">
        <v>679.43486253013634</v>
      </c>
      <c r="CC111" s="199">
        <v>650.5108664159352</v>
      </c>
      <c r="CD111" s="200">
        <v>671.21905201022798</v>
      </c>
      <c r="CE111" s="82"/>
      <c r="CF111" s="137">
        <v>1867.6183425769632</v>
      </c>
      <c r="CG111" s="138"/>
      <c r="CH111" s="139">
        <v>1582.3911124731842</v>
      </c>
      <c r="CI111" s="139"/>
      <c r="CJ111" s="139">
        <v>1834.5504281399894</v>
      </c>
      <c r="CK111" s="140"/>
      <c r="CL111" s="141">
        <v>310.17073794104272</v>
      </c>
      <c r="CM111" s="139"/>
      <c r="CN111" s="139">
        <v>529.54556999702356</v>
      </c>
      <c r="CO111" s="139"/>
      <c r="CP111" s="139">
        <v>364.28647766673464</v>
      </c>
      <c r="CQ111" s="142"/>
      <c r="CR111" s="198">
        <v>640.76629585394983</v>
      </c>
      <c r="CS111" s="199">
        <v>632.09586865671645</v>
      </c>
      <c r="CT111" s="200">
        <v>638.83915074309982</v>
      </c>
      <c r="CU111" s="82"/>
      <c r="CV111" s="141">
        <v>1911.6264654361189</v>
      </c>
      <c r="CW111" s="139"/>
      <c r="CX111" s="139">
        <v>1811.8933437164862</v>
      </c>
      <c r="CY111" s="138"/>
      <c r="CZ111" s="139">
        <v>1899.8947766865024</v>
      </c>
      <c r="DA111" s="142"/>
      <c r="DB111" s="141">
        <v>312.11225779775793</v>
      </c>
      <c r="DC111" s="138"/>
      <c r="DD111" s="139">
        <v>562.03316906261921</v>
      </c>
      <c r="DE111" s="139"/>
      <c r="DF111" s="139">
        <v>384.56083275609257</v>
      </c>
      <c r="DG111" s="142"/>
      <c r="DH111" s="232"/>
      <c r="DI111" s="240" t="s">
        <v>171</v>
      </c>
      <c r="DJ111" s="141">
        <v>1899.8947766865024</v>
      </c>
      <c r="DK111" s="139">
        <v>384.56083275609257</v>
      </c>
      <c r="DL111" s="140">
        <v>662.13374624653557</v>
      </c>
      <c r="DM111"/>
    </row>
    <row r="112" spans="1:119" s="101" customFormat="1" ht="15.6">
      <c r="A112" s="90"/>
      <c r="B112" s="90"/>
      <c r="C112" s="83"/>
      <c r="D112" s="84"/>
      <c r="E112" s="85"/>
      <c r="F112" s="85"/>
      <c r="G112" s="85"/>
      <c r="H112" s="85"/>
      <c r="I112" s="86"/>
      <c r="J112" s="87"/>
      <c r="K112" s="85"/>
      <c r="L112" s="85"/>
      <c r="M112" s="85"/>
      <c r="N112" s="85"/>
      <c r="O112" s="86"/>
      <c r="P112" s="201"/>
      <c r="Q112" s="202"/>
      <c r="R112" s="203"/>
      <c r="S112" s="80"/>
      <c r="T112" s="84"/>
      <c r="U112" s="85"/>
      <c r="V112" s="85"/>
      <c r="W112" s="85"/>
      <c r="X112" s="85"/>
      <c r="Y112" s="86"/>
      <c r="Z112" s="87"/>
      <c r="AA112" s="85"/>
      <c r="AB112" s="85"/>
      <c r="AC112" s="85"/>
      <c r="AD112" s="85"/>
      <c r="AE112" s="86"/>
      <c r="AF112" s="201"/>
      <c r="AG112" s="202"/>
      <c r="AH112" s="203"/>
      <c r="AI112" s="82"/>
      <c r="AJ112" s="84"/>
      <c r="AK112" s="85"/>
      <c r="AL112" s="85"/>
      <c r="AM112" s="85"/>
      <c r="AN112" s="85"/>
      <c r="AO112" s="86"/>
      <c r="AP112" s="87"/>
      <c r="AQ112" s="85"/>
      <c r="AR112" s="85"/>
      <c r="AS112" s="85"/>
      <c r="AT112" s="85"/>
      <c r="AU112" s="86"/>
      <c r="AV112" s="201"/>
      <c r="AW112" s="202"/>
      <c r="AX112" s="203"/>
      <c r="AY112" s="82"/>
      <c r="AZ112" s="84"/>
      <c r="BA112" s="85"/>
      <c r="BB112" s="85"/>
      <c r="BC112" s="85"/>
      <c r="BD112" s="85"/>
      <c r="BE112" s="86"/>
      <c r="BF112" s="87"/>
      <c r="BG112" s="85"/>
      <c r="BH112" s="85"/>
      <c r="BI112" s="85"/>
      <c r="BJ112" s="85"/>
      <c r="BK112" s="86"/>
      <c r="BL112" s="201"/>
      <c r="BM112" s="202"/>
      <c r="BN112" s="203"/>
      <c r="BO112" s="82"/>
      <c r="BP112" s="84"/>
      <c r="BQ112" s="85"/>
      <c r="BR112" s="85"/>
      <c r="BS112" s="85"/>
      <c r="BT112" s="85"/>
      <c r="BU112" s="86"/>
      <c r="BV112" s="87"/>
      <c r="BW112" s="85"/>
      <c r="BX112" s="85"/>
      <c r="BY112" s="85"/>
      <c r="BZ112" s="85"/>
      <c r="CA112" s="86"/>
      <c r="CB112" s="201"/>
      <c r="CC112" s="202"/>
      <c r="CD112" s="203"/>
      <c r="CE112" s="82"/>
      <c r="CF112" s="84"/>
      <c r="CG112" s="85"/>
      <c r="CH112" s="85"/>
      <c r="CI112" s="85"/>
      <c r="CJ112" s="85"/>
      <c r="CK112" s="86"/>
      <c r="CL112" s="87"/>
      <c r="CM112" s="85"/>
      <c r="CN112" s="85"/>
      <c r="CO112" s="85"/>
      <c r="CP112" s="85"/>
      <c r="CQ112" s="86"/>
      <c r="CR112" s="201"/>
      <c r="CS112" s="202"/>
      <c r="CT112" s="203"/>
      <c r="CU112" s="82"/>
      <c r="CV112" s="134"/>
      <c r="CW112" s="133"/>
      <c r="CX112" s="133"/>
      <c r="CY112" s="133"/>
      <c r="CZ112" s="133"/>
      <c r="DA112" s="135"/>
      <c r="DB112" s="134"/>
      <c r="DC112" s="133"/>
      <c r="DD112" s="133"/>
      <c r="DE112" s="133"/>
      <c r="DF112" s="133"/>
      <c r="DG112" s="135"/>
      <c r="DH112" s="231"/>
      <c r="DI112" s="240"/>
      <c r="DJ112" s="134"/>
      <c r="DK112" s="133"/>
      <c r="DL112" s="135"/>
      <c r="DM112"/>
    </row>
    <row r="113" spans="1:117" s="101" customFormat="1" ht="15.6">
      <c r="A113" s="90"/>
      <c r="B113" s="143" t="s">
        <v>172</v>
      </c>
      <c r="C113" s="83"/>
      <c r="D113" s="132">
        <v>-8135394.6242381632</v>
      </c>
      <c r="E113" s="85"/>
      <c r="F113" s="133">
        <v>809575.50739361718</v>
      </c>
      <c r="G113" s="85"/>
      <c r="H113" s="133">
        <v>-7325819.116844546</v>
      </c>
      <c r="I113" s="86"/>
      <c r="J113" s="133">
        <v>7999969.5410201699</v>
      </c>
      <c r="K113" s="85"/>
      <c r="L113" s="133">
        <v>898184.86514179409</v>
      </c>
      <c r="M113" s="85"/>
      <c r="N113" s="133">
        <v>8898154.4061619639</v>
      </c>
      <c r="O113" s="86"/>
      <c r="P113" s="178">
        <v>-135425.08321791887</v>
      </c>
      <c r="Q113" s="202">
        <v>1707760.3725354075</v>
      </c>
      <c r="R113" s="203">
        <v>1572335.2893174887</v>
      </c>
      <c r="S113" s="80"/>
      <c r="T113" s="132">
        <v>12054595.49883908</v>
      </c>
      <c r="U113" s="85"/>
      <c r="V113" s="133">
        <v>-342537.88982731104</v>
      </c>
      <c r="W113" s="85"/>
      <c r="X113" s="133">
        <v>11712057.609011769</v>
      </c>
      <c r="Y113" s="86"/>
      <c r="Z113" s="133">
        <v>-13300784.820306003</v>
      </c>
      <c r="AA113" s="85"/>
      <c r="AB113" s="133">
        <v>-7921467.6068917215</v>
      </c>
      <c r="AC113" s="85"/>
      <c r="AD113" s="133">
        <v>-21222252.427197695</v>
      </c>
      <c r="AE113" s="86"/>
      <c r="AF113" s="178">
        <v>-1246189.3214668036</v>
      </c>
      <c r="AG113" s="202">
        <v>-8264005.4967190027</v>
      </c>
      <c r="AH113" s="203">
        <v>-9510194.8181860447</v>
      </c>
      <c r="AI113" s="82"/>
      <c r="AJ113" s="132">
        <v>287423.83579963446</v>
      </c>
      <c r="AK113" s="85"/>
      <c r="AL113" s="133">
        <v>-977390.17055514827</v>
      </c>
      <c r="AM113" s="85"/>
      <c r="AN113" s="133">
        <v>-689966.33475551009</v>
      </c>
      <c r="AO113" s="86"/>
      <c r="AP113" s="133">
        <v>587927.02470387518</v>
      </c>
      <c r="AQ113" s="85"/>
      <c r="AR113" s="133">
        <v>-340700.88573982567</v>
      </c>
      <c r="AS113" s="85"/>
      <c r="AT113" s="133">
        <v>247226.13896404952</v>
      </c>
      <c r="AU113" s="86"/>
      <c r="AV113" s="178">
        <v>875350.86050352454</v>
      </c>
      <c r="AW113" s="202">
        <v>-1318091.0562949926</v>
      </c>
      <c r="AX113" s="180">
        <v>-442740.19579146802</v>
      </c>
      <c r="AY113" s="82"/>
      <c r="AZ113" s="132">
        <v>-4212603.7284172475</v>
      </c>
      <c r="BA113" s="85"/>
      <c r="BB113" s="133">
        <v>121942.96717137098</v>
      </c>
      <c r="BC113" s="85"/>
      <c r="BD113" s="133">
        <v>-4090660.7612458766</v>
      </c>
      <c r="BE113" s="86"/>
      <c r="BF113" s="133">
        <v>-4718751.8045282364</v>
      </c>
      <c r="BG113" s="85"/>
      <c r="BH113" s="133">
        <v>3922586.0221802592</v>
      </c>
      <c r="BI113" s="85"/>
      <c r="BJ113" s="133">
        <v>-796165.78234797716</v>
      </c>
      <c r="BK113" s="86"/>
      <c r="BL113" s="178">
        <v>-8931355.5329455137</v>
      </c>
      <c r="BM113" s="202">
        <v>4044528.98935166</v>
      </c>
      <c r="BN113" s="203">
        <v>-4886826.5435938239</v>
      </c>
      <c r="BO113" s="82"/>
      <c r="BP113" s="132">
        <v>18654013.940000057</v>
      </c>
      <c r="BQ113" s="85"/>
      <c r="BR113" s="133">
        <v>1150407.6399999913</v>
      </c>
      <c r="BS113" s="85"/>
      <c r="BT113" s="133">
        <v>19804421.580000058</v>
      </c>
      <c r="BU113" s="86"/>
      <c r="BV113" s="133">
        <v>-3257795.8099999875</v>
      </c>
      <c r="BW113" s="85"/>
      <c r="BX113" s="133">
        <v>-2758279.9699999988</v>
      </c>
      <c r="BY113" s="85"/>
      <c r="BZ113" s="133">
        <v>-6016075.7799999863</v>
      </c>
      <c r="CA113" s="86"/>
      <c r="CB113" s="178">
        <v>15396218.129999965</v>
      </c>
      <c r="CC113" s="202">
        <v>-1607872.3299999982</v>
      </c>
      <c r="CD113" s="203">
        <v>13788345.799999952</v>
      </c>
      <c r="CE113" s="82"/>
      <c r="CF113" s="132">
        <v>3514223.172555387</v>
      </c>
      <c r="CG113" s="85"/>
      <c r="CH113" s="133">
        <v>390468.79218278453</v>
      </c>
      <c r="CI113" s="85"/>
      <c r="CJ113" s="133">
        <v>3904691.9647381604</v>
      </c>
      <c r="CK113" s="86"/>
      <c r="CL113" s="133">
        <v>3803543.4488493204</v>
      </c>
      <c r="CM113" s="85"/>
      <c r="CN113" s="133">
        <v>2196201.2442092001</v>
      </c>
      <c r="CO113" s="85"/>
      <c r="CP113" s="133">
        <v>5999744.6930585206</v>
      </c>
      <c r="CQ113" s="86"/>
      <c r="CR113" s="178">
        <v>7317766.6214045882</v>
      </c>
      <c r="CS113" s="202">
        <v>2586670.0363920033</v>
      </c>
      <c r="CT113" s="203">
        <v>9904436.6577966809</v>
      </c>
      <c r="CU113" s="82"/>
      <c r="CV113" s="134">
        <v>22162258.094538212</v>
      </c>
      <c r="CW113" s="133"/>
      <c r="CX113" s="133">
        <v>1152466.8463653028</v>
      </c>
      <c r="CY113" s="133"/>
      <c r="CZ113" s="133">
        <v>23314724.940903664</v>
      </c>
      <c r="DA113" s="135"/>
      <c r="DB113" s="134">
        <v>-8885892.4202609062</v>
      </c>
      <c r="DC113" s="133"/>
      <c r="DD113" s="133">
        <v>-4003476.3311001062</v>
      </c>
      <c r="DE113" s="133"/>
      <c r="DF113" s="133">
        <v>-12889368.751361132</v>
      </c>
      <c r="DG113" s="135"/>
      <c r="DH113" s="231"/>
      <c r="DI113" s="244" t="s">
        <v>172</v>
      </c>
      <c r="DJ113" s="134">
        <v>23314724.940903664</v>
      </c>
      <c r="DK113" s="133">
        <v>-12889368.751361132</v>
      </c>
      <c r="DL113" s="135">
        <v>10425356.18954277</v>
      </c>
      <c r="DM113"/>
    </row>
    <row r="114" spans="1:117" s="101" customFormat="1" ht="4.5" customHeight="1">
      <c r="A114" s="90"/>
      <c r="B114" s="143"/>
      <c r="C114" s="83"/>
      <c r="D114" s="132"/>
      <c r="E114" s="85"/>
      <c r="F114" s="133"/>
      <c r="G114" s="85"/>
      <c r="H114" s="133"/>
      <c r="I114" s="86"/>
      <c r="J114" s="133"/>
      <c r="K114" s="85"/>
      <c r="L114" s="133"/>
      <c r="M114" s="85"/>
      <c r="N114" s="133"/>
      <c r="O114" s="86"/>
      <c r="P114" s="201"/>
      <c r="Q114" s="202"/>
      <c r="R114" s="203"/>
      <c r="S114" s="80"/>
      <c r="T114" s="132"/>
      <c r="U114" s="85"/>
      <c r="V114" s="133"/>
      <c r="W114" s="85"/>
      <c r="X114" s="133"/>
      <c r="Y114" s="86"/>
      <c r="Z114" s="133"/>
      <c r="AA114" s="85"/>
      <c r="AB114" s="133"/>
      <c r="AC114" s="85"/>
      <c r="AD114" s="133"/>
      <c r="AE114" s="86"/>
      <c r="AF114" s="201"/>
      <c r="AG114" s="202"/>
      <c r="AH114" s="203"/>
      <c r="AI114" s="82"/>
      <c r="AJ114" s="132"/>
      <c r="AK114" s="85"/>
      <c r="AL114" s="133"/>
      <c r="AM114" s="85"/>
      <c r="AN114" s="133"/>
      <c r="AO114" s="86"/>
      <c r="AP114" s="133"/>
      <c r="AQ114" s="85"/>
      <c r="AR114" s="133"/>
      <c r="AS114" s="85"/>
      <c r="AT114" s="133"/>
      <c r="AU114" s="86"/>
      <c r="AV114" s="201"/>
      <c r="AW114" s="202"/>
      <c r="AX114" s="203"/>
      <c r="AY114" s="82"/>
      <c r="AZ114" s="132"/>
      <c r="BA114" s="85"/>
      <c r="BB114" s="133"/>
      <c r="BC114" s="85"/>
      <c r="BD114" s="133"/>
      <c r="BE114" s="86"/>
      <c r="BF114" s="133"/>
      <c r="BG114" s="85"/>
      <c r="BH114" s="133"/>
      <c r="BI114" s="85"/>
      <c r="BJ114" s="133"/>
      <c r="BK114" s="86"/>
      <c r="BL114" s="201"/>
      <c r="BM114" s="202"/>
      <c r="BN114" s="203"/>
      <c r="BO114" s="82"/>
      <c r="BP114" s="132"/>
      <c r="BQ114" s="85"/>
      <c r="BR114" s="133"/>
      <c r="BS114" s="85"/>
      <c r="BT114" s="133"/>
      <c r="BU114" s="86"/>
      <c r="BV114" s="133"/>
      <c r="BW114" s="85"/>
      <c r="BX114" s="133"/>
      <c r="BY114" s="85"/>
      <c r="BZ114" s="133"/>
      <c r="CA114" s="86"/>
      <c r="CB114" s="201"/>
      <c r="CC114" s="202"/>
      <c r="CD114" s="203"/>
      <c r="CE114" s="82"/>
      <c r="CF114" s="132"/>
      <c r="CG114" s="85"/>
      <c r="CH114" s="133"/>
      <c r="CI114" s="85"/>
      <c r="CJ114" s="133"/>
      <c r="CK114" s="86"/>
      <c r="CL114" s="133"/>
      <c r="CM114" s="85"/>
      <c r="CN114" s="133"/>
      <c r="CO114" s="85"/>
      <c r="CP114" s="133"/>
      <c r="CQ114" s="86"/>
      <c r="CR114" s="201"/>
      <c r="CS114" s="202"/>
      <c r="CT114" s="203"/>
      <c r="CU114" s="82"/>
      <c r="CV114" s="134"/>
      <c r="CW114" s="133"/>
      <c r="CX114" s="133"/>
      <c r="CY114" s="133"/>
      <c r="CZ114" s="133"/>
      <c r="DA114" s="135"/>
      <c r="DB114" s="134"/>
      <c r="DC114" s="133"/>
      <c r="DD114" s="133"/>
      <c r="DE114" s="133"/>
      <c r="DF114" s="133"/>
      <c r="DG114" s="135"/>
      <c r="DH114" s="231"/>
      <c r="DI114" s="244"/>
      <c r="DJ114" s="134"/>
      <c r="DK114" s="133"/>
      <c r="DL114" s="135"/>
      <c r="DM114"/>
    </row>
    <row r="115" spans="1:117" s="101" customFormat="1" ht="15.6">
      <c r="A115" s="90"/>
      <c r="B115" s="100" t="s">
        <v>173</v>
      </c>
      <c r="C115" s="83"/>
      <c r="D115" s="144">
        <v>-4.5321222129236602E-2</v>
      </c>
      <c r="E115" s="145"/>
      <c r="F115" s="146">
        <v>4.1334223689046538E-2</v>
      </c>
      <c r="G115" s="145"/>
      <c r="H115" s="146">
        <v>-3.6796284455425841E-2</v>
      </c>
      <c r="I115" s="147"/>
      <c r="J115" s="146">
        <v>8.1282083954183196E-2</v>
      </c>
      <c r="K115" s="145"/>
      <c r="L115" s="146">
        <v>9.2896977144496361E-3</v>
      </c>
      <c r="M115" s="145"/>
      <c r="N115" s="146">
        <v>4.5606203390717776E-2</v>
      </c>
      <c r="O115" s="147"/>
      <c r="P115" s="204">
        <v>-4.8726768088110605E-4</v>
      </c>
      <c r="Q115" s="205">
        <v>1.4687606150538246E-2</v>
      </c>
      <c r="R115" s="206">
        <v>3.9886770750688708E-3</v>
      </c>
      <c r="S115" s="80"/>
      <c r="T115" s="144">
        <v>3.3523061716396373E-2</v>
      </c>
      <c r="U115" s="145"/>
      <c r="V115" s="146">
        <v>-7.9955980100367332E-3</v>
      </c>
      <c r="W115" s="145"/>
      <c r="X115" s="146">
        <v>2.9103201287245608E-2</v>
      </c>
      <c r="Y115" s="147"/>
      <c r="Z115" s="146">
        <v>-5.9015034406988111E-2</v>
      </c>
      <c r="AA115" s="145"/>
      <c r="AB115" s="146">
        <v>-7.8056126773987544E-2</v>
      </c>
      <c r="AC115" s="145"/>
      <c r="AD115" s="146">
        <v>-6.4926887313412368E-2</v>
      </c>
      <c r="AE115" s="147"/>
      <c r="AF115" s="204">
        <v>-2.1303447639037573E-3</v>
      </c>
      <c r="AG115" s="205">
        <v>-5.7259670944274713E-2</v>
      </c>
      <c r="AH115" s="206">
        <v>-1.3040243752007116E-2</v>
      </c>
      <c r="AI115" s="82"/>
      <c r="AJ115" s="144">
        <v>2.4126391327520089E-3</v>
      </c>
      <c r="AK115" s="145"/>
      <c r="AL115" s="146">
        <v>-5.2404896799291834E-2</v>
      </c>
      <c r="AM115" s="145"/>
      <c r="AN115" s="146">
        <v>-5.0076200266918908E-3</v>
      </c>
      <c r="AO115" s="147"/>
      <c r="AP115" s="146">
        <v>1.5291970382067853E-2</v>
      </c>
      <c r="AQ115" s="145"/>
      <c r="AR115" s="146">
        <v>-5.6540007780718025E-3</v>
      </c>
      <c r="AS115" s="145"/>
      <c r="AT115" s="146">
        <v>2.5046933394618177E-3</v>
      </c>
      <c r="AU115" s="147"/>
      <c r="AV115" s="204">
        <v>5.5549855221429696E-3</v>
      </c>
      <c r="AW115" s="205">
        <v>-1.6703914052925071E-2</v>
      </c>
      <c r="AX115" s="206">
        <v>-1.8721430981317345E-3</v>
      </c>
      <c r="AY115" s="82"/>
      <c r="AZ115" s="144">
        <v>-1.964277550925074E-2</v>
      </c>
      <c r="BA115" s="145"/>
      <c r="BB115" s="146">
        <v>4.3332616748094485E-3</v>
      </c>
      <c r="BC115" s="145"/>
      <c r="BD115" s="146">
        <v>-1.6861621069637529E-2</v>
      </c>
      <c r="BE115" s="147"/>
      <c r="BF115" s="146">
        <v>-3.0589381042744258E-2</v>
      </c>
      <c r="BG115" s="145"/>
      <c r="BH115" s="146">
        <v>3.7913038094032375E-2</v>
      </c>
      <c r="BI115" s="145"/>
      <c r="BJ115" s="146">
        <v>-3.089220702575887E-3</v>
      </c>
      <c r="BK115" s="147"/>
      <c r="BL115" s="204">
        <v>-2.4222475923452773E-2</v>
      </c>
      <c r="BM115" s="205">
        <v>3.0732599313443854E-2</v>
      </c>
      <c r="BN115" s="206">
        <v>-9.7672907778988995E-3</v>
      </c>
      <c r="BO115" s="82"/>
      <c r="BP115" s="144">
        <v>0.13826360737202298</v>
      </c>
      <c r="BQ115" s="145"/>
      <c r="BR115" s="146">
        <v>8.3373322766037206E-2</v>
      </c>
      <c r="BS115" s="145"/>
      <c r="BT115" s="146">
        <v>0.13317069014992095</v>
      </c>
      <c r="BU115" s="147"/>
      <c r="BV115" s="146">
        <v>-6.6062894631704117E-2</v>
      </c>
      <c r="BW115" s="145"/>
      <c r="BX115" s="146">
        <v>-4.7732982267444692E-2</v>
      </c>
      <c r="BY115" s="145"/>
      <c r="BZ115" s="146">
        <v>-5.6172945374476785E-2</v>
      </c>
      <c r="CA115" s="147"/>
      <c r="CB115" s="204">
        <v>8.3570704892154929E-2</v>
      </c>
      <c r="CC115" s="205">
        <v>-2.2461371216431228E-2</v>
      </c>
      <c r="CD115" s="206">
        <v>5.3899942914406244E-2</v>
      </c>
      <c r="CE115" s="82"/>
      <c r="CF115" s="144">
        <v>1.5124670337579482E-2</v>
      </c>
      <c r="CG115" s="145"/>
      <c r="CH115" s="146">
        <v>1.5124652872427652E-2</v>
      </c>
      <c r="CI115" s="145"/>
      <c r="CJ115" s="146">
        <v>1.5124668591064249E-2</v>
      </c>
      <c r="CK115" s="147"/>
      <c r="CL115" s="146">
        <v>2.6560551617768904E-2</v>
      </c>
      <c r="CM115" s="145"/>
      <c r="CN115" s="146">
        <v>2.7432165343656875E-2</v>
      </c>
      <c r="CO115" s="145"/>
      <c r="CP115" s="146">
        <v>2.6873102801084871E-2</v>
      </c>
      <c r="CQ115" s="147"/>
      <c r="CR115" s="204">
        <v>1.9485303449197192E-2</v>
      </c>
      <c r="CS115" s="205">
        <v>2.4431113938828391E-2</v>
      </c>
      <c r="CT115" s="206">
        <v>2.0572987652108521E-2</v>
      </c>
      <c r="CU115" s="82"/>
      <c r="CV115" s="148">
        <v>1.7873419078961946E-2</v>
      </c>
      <c r="CW115" s="146"/>
      <c r="CX115" s="146">
        <v>7.7433158546405855E-3</v>
      </c>
      <c r="CY115" s="146"/>
      <c r="CZ115" s="249">
        <v>1.6787796806795624E-2</v>
      </c>
      <c r="DA115" s="147"/>
      <c r="DB115" s="149">
        <v>-1.253253283453943E-2</v>
      </c>
      <c r="DC115" s="145"/>
      <c r="DD115" s="145">
        <v>-8.011175600924892E-3</v>
      </c>
      <c r="DE115" s="145"/>
      <c r="DF115" s="253">
        <v>-1.0663276510839899E-2</v>
      </c>
      <c r="DG115" s="147"/>
      <c r="DH115" s="233"/>
      <c r="DI115" s="241" t="s">
        <v>173</v>
      </c>
      <c r="DJ115" s="265">
        <v>1.6787796806795627E-2</v>
      </c>
      <c r="DK115" s="253">
        <v>-1.0663276510839899E-2</v>
      </c>
      <c r="DL115" s="266">
        <v>4.0135304488191255E-3</v>
      </c>
      <c r="DM115"/>
    </row>
    <row r="116" spans="1:117" s="101" customFormat="1" ht="5.25" customHeight="1">
      <c r="A116" s="90"/>
      <c r="B116" s="100"/>
      <c r="C116" s="83"/>
      <c r="D116" s="150"/>
      <c r="E116" s="145"/>
      <c r="F116" s="145"/>
      <c r="G116" s="145"/>
      <c r="H116" s="145"/>
      <c r="I116" s="147"/>
      <c r="J116" s="145"/>
      <c r="K116" s="145"/>
      <c r="L116" s="145"/>
      <c r="M116" s="145"/>
      <c r="N116" s="145"/>
      <c r="O116" s="147"/>
      <c r="P116" s="204"/>
      <c r="Q116" s="205"/>
      <c r="R116" s="206"/>
      <c r="S116" s="80"/>
      <c r="T116" s="150"/>
      <c r="U116" s="145"/>
      <c r="V116" s="145"/>
      <c r="W116" s="145"/>
      <c r="X116" s="145"/>
      <c r="Y116" s="147"/>
      <c r="Z116" s="145"/>
      <c r="AA116" s="145"/>
      <c r="AB116" s="145"/>
      <c r="AC116" s="145"/>
      <c r="AD116" s="145"/>
      <c r="AE116" s="147"/>
      <c r="AF116" s="204"/>
      <c r="AG116" s="205"/>
      <c r="AH116" s="206"/>
      <c r="AI116" s="82"/>
      <c r="AJ116" s="150"/>
      <c r="AK116" s="145"/>
      <c r="AL116" s="145"/>
      <c r="AM116" s="145"/>
      <c r="AN116" s="145"/>
      <c r="AO116" s="147"/>
      <c r="AP116" s="145"/>
      <c r="AQ116" s="145"/>
      <c r="AR116" s="145"/>
      <c r="AS116" s="145"/>
      <c r="AT116" s="145"/>
      <c r="AU116" s="147"/>
      <c r="AV116" s="204"/>
      <c r="AW116" s="205"/>
      <c r="AX116" s="206"/>
      <c r="AY116" s="82"/>
      <c r="AZ116" s="150"/>
      <c r="BA116" s="145"/>
      <c r="BB116" s="145"/>
      <c r="BC116" s="145"/>
      <c r="BD116" s="145"/>
      <c r="BE116" s="147"/>
      <c r="BF116" s="145"/>
      <c r="BG116" s="145"/>
      <c r="BH116" s="145"/>
      <c r="BI116" s="145"/>
      <c r="BJ116" s="145"/>
      <c r="BK116" s="147"/>
      <c r="BL116" s="204"/>
      <c r="BM116" s="205"/>
      <c r="BN116" s="206"/>
      <c r="BO116" s="82"/>
      <c r="BP116" s="150"/>
      <c r="BQ116" s="145"/>
      <c r="BR116" s="145"/>
      <c r="BS116" s="145"/>
      <c r="BT116" s="145"/>
      <c r="BU116" s="147"/>
      <c r="BV116" s="145"/>
      <c r="BW116" s="145"/>
      <c r="BX116" s="145"/>
      <c r="BY116" s="145"/>
      <c r="BZ116" s="145"/>
      <c r="CA116" s="147"/>
      <c r="CB116" s="204"/>
      <c r="CC116" s="205"/>
      <c r="CD116" s="206"/>
      <c r="CE116" s="82"/>
      <c r="CF116" s="150"/>
      <c r="CG116" s="145"/>
      <c r="CH116" s="145"/>
      <c r="CI116" s="145"/>
      <c r="CJ116" s="145"/>
      <c r="CK116" s="147"/>
      <c r="CL116" s="145"/>
      <c r="CM116" s="145"/>
      <c r="CN116" s="145"/>
      <c r="CO116" s="145"/>
      <c r="CP116" s="145"/>
      <c r="CQ116" s="147"/>
      <c r="CR116" s="204"/>
      <c r="CS116" s="205"/>
      <c r="CT116" s="206"/>
      <c r="CU116" s="82"/>
      <c r="CV116" s="149"/>
      <c r="CW116" s="145"/>
      <c r="CX116" s="145"/>
      <c r="CY116" s="145"/>
      <c r="CZ116" s="145"/>
      <c r="DA116" s="147"/>
      <c r="DB116" s="149"/>
      <c r="DC116" s="145"/>
      <c r="DD116" s="145"/>
      <c r="DE116" s="145"/>
      <c r="DF116" s="145"/>
      <c r="DG116" s="147"/>
      <c r="DH116" s="233"/>
      <c r="DI116" s="241"/>
      <c r="DJ116" s="265"/>
      <c r="DK116" s="253"/>
      <c r="DL116" s="266"/>
      <c r="DM116"/>
    </row>
    <row r="117" spans="1:117" s="101" customFormat="1" ht="15.6">
      <c r="A117" s="90"/>
      <c r="B117" s="100" t="s">
        <v>174</v>
      </c>
      <c r="C117" s="83"/>
      <c r="D117" s="144">
        <v>0.83117846614904289</v>
      </c>
      <c r="E117" s="145"/>
      <c r="F117" s="146">
        <v>0.88074321586980009</v>
      </c>
      <c r="G117" s="145"/>
      <c r="H117" s="146">
        <v>0.83605451748312232</v>
      </c>
      <c r="I117" s="147"/>
      <c r="J117" s="146">
        <v>0.91201283886210205</v>
      </c>
      <c r="K117" s="145"/>
      <c r="L117" s="146">
        <v>0.84525699354749184</v>
      </c>
      <c r="M117" s="145"/>
      <c r="N117" s="146">
        <v>0.8789319300500702</v>
      </c>
      <c r="O117" s="147"/>
      <c r="P117" s="204">
        <v>0.85980429509612166</v>
      </c>
      <c r="Q117" s="205">
        <v>0.85123465659641184</v>
      </c>
      <c r="R117" s="206">
        <v>0.85727661487094942</v>
      </c>
      <c r="S117" s="80"/>
      <c r="T117" s="144">
        <v>0.8674977180821738</v>
      </c>
      <c r="U117" s="145"/>
      <c r="V117" s="146">
        <v>0.87215035440134636</v>
      </c>
      <c r="W117" s="145"/>
      <c r="X117" s="146">
        <v>0.86799301352990366</v>
      </c>
      <c r="Y117" s="147"/>
      <c r="Z117" s="146">
        <v>0.86498517862838042</v>
      </c>
      <c r="AA117" s="145"/>
      <c r="AB117" s="146">
        <v>0.9108079032059021</v>
      </c>
      <c r="AC117" s="145"/>
      <c r="AD117" s="146">
        <v>0.87921215690528853</v>
      </c>
      <c r="AE117" s="147"/>
      <c r="AF117" s="204">
        <v>0.86652967795387403</v>
      </c>
      <c r="AG117" s="205">
        <v>0.89933296831199683</v>
      </c>
      <c r="AH117" s="206">
        <v>0.87302133328653009</v>
      </c>
      <c r="AI117" s="82"/>
      <c r="AJ117" s="144">
        <v>0.85338436137459284</v>
      </c>
      <c r="AK117" s="145"/>
      <c r="AL117" s="146">
        <v>0.89129250547731498</v>
      </c>
      <c r="AM117" s="145"/>
      <c r="AN117" s="146">
        <v>0.85851571667382498</v>
      </c>
      <c r="AO117" s="147"/>
      <c r="AP117" s="146">
        <v>0.83689254076598174</v>
      </c>
      <c r="AQ117" s="145"/>
      <c r="AR117" s="146">
        <v>0.8778444852849393</v>
      </c>
      <c r="AS117" s="145"/>
      <c r="AT117" s="146">
        <v>0.8618932368900114</v>
      </c>
      <c r="AU117" s="147"/>
      <c r="AV117" s="204">
        <v>0.84936062660601119</v>
      </c>
      <c r="AW117" s="205">
        <v>0.88102302237173191</v>
      </c>
      <c r="AX117" s="206">
        <v>0.8599254204757607</v>
      </c>
      <c r="AY117" s="82"/>
      <c r="AZ117" s="144">
        <v>0.89723256287322228</v>
      </c>
      <c r="BA117" s="145"/>
      <c r="BB117" s="146">
        <v>0.87415366991184029</v>
      </c>
      <c r="BC117" s="145"/>
      <c r="BD117" s="146">
        <v>0.8945554746985519</v>
      </c>
      <c r="BE117" s="147"/>
      <c r="BF117" s="146">
        <v>0.92166556784039244</v>
      </c>
      <c r="BG117" s="145"/>
      <c r="BH117" s="146">
        <v>0.8535526510197714</v>
      </c>
      <c r="BI117" s="145"/>
      <c r="BJ117" s="146">
        <v>0.89432177243276412</v>
      </c>
      <c r="BK117" s="147"/>
      <c r="BL117" s="204">
        <v>0.90745453009639299</v>
      </c>
      <c r="BM117" s="205">
        <v>0.85795781301744234</v>
      </c>
      <c r="BN117" s="206">
        <v>0.89443509182997127</v>
      </c>
      <c r="BO117" s="82"/>
      <c r="BP117" s="144">
        <v>0.7828974786263766</v>
      </c>
      <c r="BQ117" s="145"/>
      <c r="BR117" s="146">
        <v>0.75397472393036069</v>
      </c>
      <c r="BS117" s="145"/>
      <c r="BT117" s="146">
        <v>0.7802139218447105</v>
      </c>
      <c r="BU117" s="147"/>
      <c r="BV117" s="146">
        <v>0.85113701696224742</v>
      </c>
      <c r="BW117" s="145"/>
      <c r="BX117" s="146">
        <v>0.88939323016590144</v>
      </c>
      <c r="BY117" s="145"/>
      <c r="BZ117" s="146">
        <v>0.87177825080117954</v>
      </c>
      <c r="CA117" s="147"/>
      <c r="CB117" s="204">
        <v>0.80116343227837516</v>
      </c>
      <c r="CC117" s="205">
        <v>0.86329041369326998</v>
      </c>
      <c r="CD117" s="206">
        <v>0.81854831188848109</v>
      </c>
      <c r="CE117" s="82"/>
      <c r="CF117" s="144">
        <v>0.91920276300729475</v>
      </c>
      <c r="CG117" s="145"/>
      <c r="CH117" s="146">
        <v>0.91920280657815845</v>
      </c>
      <c r="CI117" s="145"/>
      <c r="CJ117" s="146">
        <v>0.91920276736438122</v>
      </c>
      <c r="CK117" s="147"/>
      <c r="CL117" s="146">
        <v>0.91369037712152146</v>
      </c>
      <c r="CM117" s="145"/>
      <c r="CN117" s="146">
        <v>0.9124514437494825</v>
      </c>
      <c r="CO117" s="145"/>
      <c r="CP117" s="146">
        <v>0.91324610911612047</v>
      </c>
      <c r="CQ117" s="147"/>
      <c r="CR117" s="204">
        <v>0.91710082684439009</v>
      </c>
      <c r="CS117" s="205">
        <v>0.9140976892396957</v>
      </c>
      <c r="CT117" s="206">
        <v>0.9164403758751013</v>
      </c>
      <c r="CU117" s="82"/>
      <c r="CV117" s="148">
        <v>0.86651045628481593</v>
      </c>
      <c r="CW117" s="146"/>
      <c r="CX117" s="146">
        <v>0.87326442736951715</v>
      </c>
      <c r="CY117" s="146"/>
      <c r="CZ117" s="146">
        <v>0.8672342654378673</v>
      </c>
      <c r="DA117" s="147"/>
      <c r="DB117" s="149">
        <v>0.89119563099457721</v>
      </c>
      <c r="DC117" s="145"/>
      <c r="DD117" s="145">
        <v>0.88008401016012794</v>
      </c>
      <c r="DE117" s="145"/>
      <c r="DF117" s="145">
        <v>0.88660177423030162</v>
      </c>
      <c r="DG117" s="147"/>
      <c r="DH117" s="233"/>
      <c r="DI117" s="241" t="s">
        <v>174</v>
      </c>
      <c r="DJ117" s="265">
        <v>0.8672342654378673</v>
      </c>
      <c r="DK117" s="253">
        <v>0.88660177423030162</v>
      </c>
      <c r="DL117" s="266">
        <v>0.87624687172623661</v>
      </c>
      <c r="DM117"/>
    </row>
    <row r="118" spans="1:117" s="101" customFormat="1" ht="4.5" customHeight="1">
      <c r="A118" s="90"/>
      <c r="B118" s="100"/>
      <c r="C118" s="83"/>
      <c r="D118" s="150"/>
      <c r="E118" s="145"/>
      <c r="F118" s="145"/>
      <c r="G118" s="145"/>
      <c r="H118" s="145"/>
      <c r="I118" s="147"/>
      <c r="J118" s="145"/>
      <c r="K118" s="145"/>
      <c r="L118" s="145"/>
      <c r="M118" s="145"/>
      <c r="N118" s="145"/>
      <c r="O118" s="147"/>
      <c r="P118" s="204"/>
      <c r="Q118" s="205"/>
      <c r="R118" s="206"/>
      <c r="S118" s="80"/>
      <c r="T118" s="150"/>
      <c r="U118" s="145"/>
      <c r="V118" s="145"/>
      <c r="W118" s="145"/>
      <c r="X118" s="145"/>
      <c r="Y118" s="147"/>
      <c r="Z118" s="145"/>
      <c r="AA118" s="145"/>
      <c r="AB118" s="145"/>
      <c r="AC118" s="145"/>
      <c r="AD118" s="145"/>
      <c r="AE118" s="147"/>
      <c r="AF118" s="204"/>
      <c r="AG118" s="205"/>
      <c r="AH118" s="206"/>
      <c r="AI118" s="82"/>
      <c r="AJ118" s="150"/>
      <c r="AK118" s="145"/>
      <c r="AL118" s="145"/>
      <c r="AM118" s="145"/>
      <c r="AN118" s="145"/>
      <c r="AO118" s="147"/>
      <c r="AP118" s="145"/>
      <c r="AQ118" s="145"/>
      <c r="AR118" s="145"/>
      <c r="AS118" s="145"/>
      <c r="AT118" s="145"/>
      <c r="AU118" s="147"/>
      <c r="AV118" s="204"/>
      <c r="AW118" s="205"/>
      <c r="AX118" s="206"/>
      <c r="AY118" s="82"/>
      <c r="AZ118" s="150"/>
      <c r="BA118" s="145"/>
      <c r="BB118" s="145"/>
      <c r="BC118" s="145"/>
      <c r="BD118" s="145"/>
      <c r="BE118" s="147"/>
      <c r="BF118" s="145"/>
      <c r="BG118" s="145"/>
      <c r="BH118" s="145"/>
      <c r="BI118" s="145"/>
      <c r="BJ118" s="145"/>
      <c r="BK118" s="147"/>
      <c r="BL118" s="204"/>
      <c r="BM118" s="205"/>
      <c r="BN118" s="206"/>
      <c r="BO118" s="82"/>
      <c r="BP118" s="150"/>
      <c r="BQ118" s="145"/>
      <c r="BR118" s="145"/>
      <c r="BS118" s="145"/>
      <c r="BT118" s="145"/>
      <c r="BU118" s="147"/>
      <c r="BV118" s="145"/>
      <c r="BW118" s="145"/>
      <c r="BX118" s="145"/>
      <c r="BY118" s="145"/>
      <c r="BZ118" s="145"/>
      <c r="CA118" s="147"/>
      <c r="CB118" s="204"/>
      <c r="CC118" s="205"/>
      <c r="CD118" s="206"/>
      <c r="CE118" s="82"/>
      <c r="CF118" s="150"/>
      <c r="CG118" s="145"/>
      <c r="CH118" s="145"/>
      <c r="CI118" s="145"/>
      <c r="CJ118" s="145"/>
      <c r="CK118" s="147"/>
      <c r="CL118" s="145"/>
      <c r="CM118" s="145"/>
      <c r="CN118" s="145"/>
      <c r="CO118" s="145"/>
      <c r="CP118" s="145"/>
      <c r="CQ118" s="147"/>
      <c r="CR118" s="204"/>
      <c r="CS118" s="205"/>
      <c r="CT118" s="206"/>
      <c r="CU118" s="82"/>
      <c r="CV118" s="149"/>
      <c r="CW118" s="145"/>
      <c r="CX118" s="145"/>
      <c r="CY118" s="145"/>
      <c r="CZ118" s="145"/>
      <c r="DA118" s="147"/>
      <c r="DB118" s="149"/>
      <c r="DC118" s="145"/>
      <c r="DD118" s="145"/>
      <c r="DE118" s="145"/>
      <c r="DF118" s="145"/>
      <c r="DG118" s="147"/>
      <c r="DH118" s="233"/>
      <c r="DI118" s="241"/>
      <c r="DJ118" s="265"/>
      <c r="DK118" s="253"/>
      <c r="DL118" s="266"/>
      <c r="DM118"/>
    </row>
    <row r="119" spans="1:117" s="101" customFormat="1" ht="15.6">
      <c r="A119" s="90"/>
      <c r="B119" s="100" t="s">
        <v>175</v>
      </c>
      <c r="C119" s="83"/>
      <c r="D119" s="144">
        <v>0.17786753249284315</v>
      </c>
      <c r="E119" s="145"/>
      <c r="F119" s="146">
        <v>4.1647336953802891E-2</v>
      </c>
      <c r="G119" s="145"/>
      <c r="H119" s="146">
        <v>0.16446654348495302</v>
      </c>
      <c r="I119" s="147"/>
      <c r="J119" s="146">
        <v>-2.0479518194652858E-2</v>
      </c>
      <c r="K119" s="145"/>
      <c r="L119" s="146">
        <v>0.1152431778510052</v>
      </c>
      <c r="M119" s="145"/>
      <c r="N119" s="146">
        <v>4.6777964808515593E-2</v>
      </c>
      <c r="O119" s="147"/>
      <c r="P119" s="204">
        <v>0.10762700789209258</v>
      </c>
      <c r="Q119" s="205">
        <v>0.10284593999655937</v>
      </c>
      <c r="R119" s="206">
        <v>0.10621679545720927</v>
      </c>
      <c r="S119" s="80"/>
      <c r="T119" s="144">
        <v>6.9542224590082524E-2</v>
      </c>
      <c r="U119" s="145"/>
      <c r="V119" s="146">
        <v>0.1020292115802591</v>
      </c>
      <c r="W119" s="145"/>
      <c r="X119" s="146">
        <v>7.3000620145389952E-2</v>
      </c>
      <c r="Y119" s="147"/>
      <c r="Z119" s="146">
        <v>0.16517944669730422</v>
      </c>
      <c r="AA119" s="145"/>
      <c r="AB119" s="146">
        <v>0.14549099118466247</v>
      </c>
      <c r="AC119" s="145"/>
      <c r="AD119" s="146">
        <v>0.15906660134673259</v>
      </c>
      <c r="AE119" s="147"/>
      <c r="AF119" s="204">
        <v>0.10638967334123403</v>
      </c>
      <c r="AG119" s="205">
        <v>0.1325899897824471</v>
      </c>
      <c r="AH119" s="206">
        <v>0.11157462345099513</v>
      </c>
      <c r="AI119" s="82"/>
      <c r="AJ119" s="144">
        <v>0.11442731058164081</v>
      </c>
      <c r="AK119" s="145"/>
      <c r="AL119" s="146">
        <v>0.13154075923105704</v>
      </c>
      <c r="AM119" s="145"/>
      <c r="AN119" s="146">
        <v>0.11674383615929403</v>
      </c>
      <c r="AO119" s="147"/>
      <c r="AP119" s="146">
        <v>0.13512379539337693</v>
      </c>
      <c r="AQ119" s="145"/>
      <c r="AR119" s="146">
        <v>0.1150360938818864</v>
      </c>
      <c r="AS119" s="145"/>
      <c r="AT119" s="146">
        <v>0.12286048220475641</v>
      </c>
      <c r="AU119" s="147"/>
      <c r="AV119" s="204">
        <v>0.11947691471576048</v>
      </c>
      <c r="AW119" s="205">
        <v>0.11893709121584187</v>
      </c>
      <c r="AX119" s="206">
        <v>0.11929679176976216</v>
      </c>
      <c r="AY119" s="82"/>
      <c r="AZ119" s="144">
        <v>9.8438424376644434E-2</v>
      </c>
      <c r="BA119" s="145"/>
      <c r="BB119" s="146">
        <v>9.7541280153966278E-2</v>
      </c>
      <c r="BC119" s="145"/>
      <c r="BD119" s="146">
        <v>9.8334358111701617E-2</v>
      </c>
      <c r="BE119" s="147"/>
      <c r="BF119" s="146">
        <v>9.2438139187849447E-2</v>
      </c>
      <c r="BG119" s="145"/>
      <c r="BH119" s="146">
        <v>9.2048636871693831E-2</v>
      </c>
      <c r="BI119" s="145"/>
      <c r="BJ119" s="146">
        <v>9.2281774255309479E-2</v>
      </c>
      <c r="BK119" s="147"/>
      <c r="BL119" s="204">
        <v>9.5928102023255996E-2</v>
      </c>
      <c r="BM119" s="205">
        <v>9.3223141083383337E-2</v>
      </c>
      <c r="BN119" s="206">
        <v>9.5216598835810642E-2</v>
      </c>
      <c r="BO119" s="82"/>
      <c r="BP119" s="144">
        <v>6.917771089018096E-2</v>
      </c>
      <c r="BQ119" s="145"/>
      <c r="BR119" s="146">
        <v>0.15245205742187001</v>
      </c>
      <c r="BS119" s="145"/>
      <c r="BT119" s="146">
        <v>7.6904203049128275E-2</v>
      </c>
      <c r="BU119" s="147"/>
      <c r="BV119" s="146">
        <v>0.19984679168077926</v>
      </c>
      <c r="BW119" s="145"/>
      <c r="BX119" s="146">
        <v>0.14445264798483198</v>
      </c>
      <c r="BY119" s="145"/>
      <c r="BZ119" s="146">
        <v>0.16995874533263114</v>
      </c>
      <c r="CA119" s="147"/>
      <c r="CB119" s="204">
        <v>0.1041544330614623</v>
      </c>
      <c r="CC119" s="205">
        <v>0.14599458728270939</v>
      </c>
      <c r="CD119" s="206">
        <v>0.11586248691244591</v>
      </c>
      <c r="CE119" s="82"/>
      <c r="CF119" s="144">
        <v>6.5672566655125761E-2</v>
      </c>
      <c r="CG119" s="145"/>
      <c r="CH119" s="146">
        <v>6.5672540549413905E-2</v>
      </c>
      <c r="CI119" s="145"/>
      <c r="CJ119" s="146">
        <v>6.5672564044554571E-2</v>
      </c>
      <c r="CK119" s="147"/>
      <c r="CL119" s="146">
        <v>5.9749071260709503E-2</v>
      </c>
      <c r="CM119" s="145"/>
      <c r="CN119" s="146">
        <v>6.0116390906860634E-2</v>
      </c>
      <c r="CO119" s="145"/>
      <c r="CP119" s="146">
        <v>5.9880788082794623E-2</v>
      </c>
      <c r="CQ119" s="147"/>
      <c r="CR119" s="204">
        <v>6.3413869706412718E-2</v>
      </c>
      <c r="CS119" s="205">
        <v>6.1471196821475921E-2</v>
      </c>
      <c r="CT119" s="206">
        <v>6.2986636472790153E-2</v>
      </c>
      <c r="CU119" s="82"/>
      <c r="CV119" s="148">
        <v>9.3769719153133452E-2</v>
      </c>
      <c r="CW119" s="146"/>
      <c r="CX119" s="146">
        <v>9.530097152693498E-2</v>
      </c>
      <c r="CY119" s="146"/>
      <c r="CZ119" s="146">
        <v>9.3933820312272223E-2</v>
      </c>
      <c r="DA119" s="147"/>
      <c r="DB119" s="149">
        <v>0.10306885640083946</v>
      </c>
      <c r="DC119" s="145"/>
      <c r="DD119" s="145">
        <v>0.11110479767004175</v>
      </c>
      <c r="DE119" s="145"/>
      <c r="DF119" s="145">
        <v>0.10639114067483091</v>
      </c>
      <c r="DG119" s="147"/>
      <c r="DH119" s="233"/>
      <c r="DI119" s="241" t="s">
        <v>175</v>
      </c>
      <c r="DJ119" s="265">
        <v>9.3933820312272237E-2</v>
      </c>
      <c r="DK119" s="253">
        <v>0.10639114067483091</v>
      </c>
      <c r="DL119" s="266">
        <v>9.973079322391927E-2</v>
      </c>
      <c r="DM119"/>
    </row>
    <row r="120" spans="1:117" s="101" customFormat="1" ht="5.25" customHeight="1">
      <c r="A120" s="90"/>
      <c r="B120" s="90"/>
      <c r="C120" s="83"/>
      <c r="D120" s="84"/>
      <c r="E120" s="85"/>
      <c r="F120" s="85"/>
      <c r="G120" s="85"/>
      <c r="H120" s="85"/>
      <c r="I120" s="86"/>
      <c r="J120" s="85"/>
      <c r="K120" s="85"/>
      <c r="L120" s="85"/>
      <c r="M120" s="85"/>
      <c r="N120" s="85"/>
      <c r="O120" s="86"/>
      <c r="P120" s="178"/>
      <c r="Q120" s="179"/>
      <c r="R120" s="180"/>
      <c r="S120" s="80"/>
      <c r="T120" s="84"/>
      <c r="U120" s="85"/>
      <c r="V120" s="85"/>
      <c r="W120" s="85"/>
      <c r="X120" s="85"/>
      <c r="Y120" s="86"/>
      <c r="Z120" s="85"/>
      <c r="AA120" s="85"/>
      <c r="AB120" s="85"/>
      <c r="AC120" s="85"/>
      <c r="AD120" s="85"/>
      <c r="AE120" s="86"/>
      <c r="AF120" s="178"/>
      <c r="AG120" s="179"/>
      <c r="AH120" s="180"/>
      <c r="AI120" s="82"/>
      <c r="AJ120" s="84"/>
      <c r="AK120" s="85"/>
      <c r="AL120" s="85"/>
      <c r="AM120" s="85"/>
      <c r="AN120" s="85"/>
      <c r="AO120" s="86"/>
      <c r="AP120" s="85"/>
      <c r="AQ120" s="85"/>
      <c r="AR120" s="85"/>
      <c r="AS120" s="85"/>
      <c r="AT120" s="85"/>
      <c r="AU120" s="86"/>
      <c r="AV120" s="178"/>
      <c r="AW120" s="179"/>
      <c r="AX120" s="180"/>
      <c r="AY120" s="82"/>
      <c r="AZ120" s="84"/>
      <c r="BA120" s="85"/>
      <c r="BB120" s="85"/>
      <c r="BC120" s="85"/>
      <c r="BD120" s="85"/>
      <c r="BE120" s="86"/>
      <c r="BF120" s="85"/>
      <c r="BG120" s="85"/>
      <c r="BH120" s="85"/>
      <c r="BI120" s="85"/>
      <c r="BJ120" s="85"/>
      <c r="BK120" s="86"/>
      <c r="BL120" s="178"/>
      <c r="BM120" s="179"/>
      <c r="BN120" s="180"/>
      <c r="BO120" s="82"/>
      <c r="BP120" s="84"/>
      <c r="BQ120" s="85"/>
      <c r="BR120" s="85"/>
      <c r="BS120" s="85"/>
      <c r="BT120" s="85"/>
      <c r="BU120" s="86"/>
      <c r="BV120" s="85"/>
      <c r="BW120" s="85"/>
      <c r="BX120" s="85"/>
      <c r="BY120" s="85"/>
      <c r="BZ120" s="85"/>
      <c r="CA120" s="86"/>
      <c r="CB120" s="178"/>
      <c r="CC120" s="179"/>
      <c r="CD120" s="180"/>
      <c r="CE120" s="82"/>
      <c r="CF120" s="84"/>
      <c r="CG120" s="85"/>
      <c r="CH120" s="85"/>
      <c r="CI120" s="85"/>
      <c r="CJ120" s="85"/>
      <c r="CK120" s="86"/>
      <c r="CL120" s="85"/>
      <c r="CM120" s="85"/>
      <c r="CN120" s="85"/>
      <c r="CO120" s="85"/>
      <c r="CP120" s="85"/>
      <c r="CQ120" s="86"/>
      <c r="CR120" s="178"/>
      <c r="CS120" s="179"/>
      <c r="CT120" s="180"/>
      <c r="CU120" s="82"/>
      <c r="CV120" s="87"/>
      <c r="CW120" s="85"/>
      <c r="CX120" s="85"/>
      <c r="CY120" s="85"/>
      <c r="CZ120" s="85"/>
      <c r="DA120" s="86"/>
      <c r="DB120" s="87"/>
      <c r="DC120" s="85"/>
      <c r="DD120" s="85"/>
      <c r="DE120" s="85"/>
      <c r="DF120" s="85"/>
      <c r="DG120" s="86"/>
      <c r="DH120" s="225"/>
      <c r="DI120" s="240"/>
      <c r="DJ120" s="265"/>
      <c r="DK120" s="253"/>
      <c r="DL120" s="266"/>
      <c r="DM120"/>
    </row>
    <row r="121" spans="1:117" s="101" customFormat="1" ht="15.6">
      <c r="A121" s="90"/>
      <c r="B121" s="100" t="s">
        <v>176</v>
      </c>
      <c r="C121" s="83"/>
      <c r="D121" s="144">
        <v>3.6275223487350516E-2</v>
      </c>
      <c r="E121" s="85"/>
      <c r="F121" s="146">
        <v>3.6275223487350523E-2</v>
      </c>
      <c r="G121" s="85"/>
      <c r="H121" s="146">
        <v>3.6275223487350516E-2</v>
      </c>
      <c r="I121" s="86"/>
      <c r="J121" s="146">
        <v>3.4525162080198636E-3</v>
      </c>
      <c r="K121" s="85"/>
      <c r="L121" s="146">
        <v>3.4544796154406003E-3</v>
      </c>
      <c r="M121" s="85"/>
      <c r="N121" s="146">
        <v>3.4534891760279857E-3</v>
      </c>
      <c r="O121" s="86"/>
      <c r="P121" s="204">
        <v>2.4651737430330962E-2</v>
      </c>
      <c r="Q121" s="205">
        <v>8.9831421509804377E-3</v>
      </c>
      <c r="R121" s="206">
        <v>2.0030165768331061E-2</v>
      </c>
      <c r="S121" s="80"/>
      <c r="T121" s="144">
        <v>2.9436995611347324E-2</v>
      </c>
      <c r="U121" s="85"/>
      <c r="V121" s="146">
        <v>3.3816032028431288E-2</v>
      </c>
      <c r="W121" s="85"/>
      <c r="X121" s="146">
        <v>2.9903165037460981E-2</v>
      </c>
      <c r="Y121" s="86"/>
      <c r="Z121" s="146">
        <v>2.8850409081303471E-2</v>
      </c>
      <c r="AA121" s="85"/>
      <c r="AB121" s="146">
        <v>2.1757232383423034E-2</v>
      </c>
      <c r="AC121" s="85"/>
      <c r="AD121" s="146">
        <v>2.6648129061391256E-2</v>
      </c>
      <c r="AE121" s="86"/>
      <c r="AF121" s="204">
        <v>2.9210993468795816E-2</v>
      </c>
      <c r="AG121" s="205">
        <v>2.5336712849830897E-2</v>
      </c>
      <c r="AH121" s="206">
        <v>2.844428701448181E-2</v>
      </c>
      <c r="AI121" s="82"/>
      <c r="AJ121" s="144">
        <v>2.9775688911014352E-2</v>
      </c>
      <c r="AK121" s="85"/>
      <c r="AL121" s="146">
        <v>2.9571632090919935E-2</v>
      </c>
      <c r="AM121" s="85"/>
      <c r="AN121" s="146">
        <v>2.9748067193572883E-2</v>
      </c>
      <c r="AO121" s="86"/>
      <c r="AP121" s="146">
        <v>1.2691693458573523E-2</v>
      </c>
      <c r="AQ121" s="85"/>
      <c r="AR121" s="146">
        <v>1.277342161124599E-2</v>
      </c>
      <c r="AS121" s="85"/>
      <c r="AT121" s="146">
        <v>1.2741587565770233E-2</v>
      </c>
      <c r="AU121" s="86"/>
      <c r="AV121" s="204">
        <v>2.5607473156085372E-2</v>
      </c>
      <c r="AW121" s="205">
        <v>1.6743800465351222E-2</v>
      </c>
      <c r="AX121" s="206">
        <v>2.2649930852608902E-2</v>
      </c>
      <c r="AY121" s="82"/>
      <c r="AZ121" s="144">
        <v>2.3971788259383984E-2</v>
      </c>
      <c r="BA121" s="85"/>
      <c r="BB121" s="146">
        <v>2.3971788259383984E-2</v>
      </c>
      <c r="BC121" s="85"/>
      <c r="BD121" s="146">
        <v>2.3971788259383987E-2</v>
      </c>
      <c r="BE121" s="86"/>
      <c r="BF121" s="146">
        <v>1.6485674014502377E-2</v>
      </c>
      <c r="BG121" s="85"/>
      <c r="BH121" s="146">
        <v>1.6485674014502377E-2</v>
      </c>
      <c r="BI121" s="85"/>
      <c r="BJ121" s="146">
        <v>1.6485674014502377E-2</v>
      </c>
      <c r="BK121" s="86"/>
      <c r="BL121" s="204">
        <v>2.0839843803803892E-2</v>
      </c>
      <c r="BM121" s="205">
        <v>1.8086446585730522E-2</v>
      </c>
      <c r="BN121" s="206">
        <v>2.0115600112116952E-2</v>
      </c>
      <c r="BO121" s="82"/>
      <c r="BP121" s="144">
        <v>9.6612031114194866E-3</v>
      </c>
      <c r="BQ121" s="85"/>
      <c r="BR121" s="146">
        <v>1.0199895881732072E-2</v>
      </c>
      <c r="BS121" s="85"/>
      <c r="BT121" s="146">
        <v>9.7111849562403017E-3</v>
      </c>
      <c r="BU121" s="86"/>
      <c r="BV121" s="146">
        <v>1.5079085988677392E-2</v>
      </c>
      <c r="BW121" s="85"/>
      <c r="BX121" s="146">
        <v>1.3887104116711225E-2</v>
      </c>
      <c r="BY121" s="85"/>
      <c r="BZ121" s="146">
        <v>1.4435949240666183E-2</v>
      </c>
      <c r="CA121" s="86"/>
      <c r="CB121" s="204">
        <v>1.1111429768007604E-2</v>
      </c>
      <c r="CC121" s="205">
        <v>1.317637024045188E-2</v>
      </c>
      <c r="CD121" s="206">
        <v>1.1689258284666749E-2</v>
      </c>
      <c r="CE121" s="82"/>
      <c r="CF121" s="144">
        <v>0</v>
      </c>
      <c r="CG121" s="85"/>
      <c r="CH121" s="146">
        <v>0</v>
      </c>
      <c r="CI121" s="85"/>
      <c r="CJ121" s="146">
        <v>0</v>
      </c>
      <c r="CK121" s="86"/>
      <c r="CL121" s="146">
        <v>0</v>
      </c>
      <c r="CM121" s="85"/>
      <c r="CN121" s="146">
        <v>0</v>
      </c>
      <c r="CO121" s="85"/>
      <c r="CP121" s="146">
        <v>0</v>
      </c>
      <c r="CQ121" s="86"/>
      <c r="CR121" s="204">
        <v>0</v>
      </c>
      <c r="CS121" s="205">
        <v>0</v>
      </c>
      <c r="CT121" s="206">
        <v>0</v>
      </c>
      <c r="CU121" s="82"/>
      <c r="CV121" s="148">
        <v>2.1846405483088721E-2</v>
      </c>
      <c r="CW121" s="146"/>
      <c r="CX121" s="146">
        <v>2.3691285248907259E-2</v>
      </c>
      <c r="CY121" s="146"/>
      <c r="CZ121" s="146">
        <v>2.204411744306492E-2</v>
      </c>
      <c r="DA121" s="135"/>
      <c r="DB121" s="149">
        <v>1.4973715506862897E-2</v>
      </c>
      <c r="DC121" s="145"/>
      <c r="DD121" s="145">
        <v>1.1645838628857812E-2</v>
      </c>
      <c r="DE121" s="145"/>
      <c r="DF121" s="145">
        <v>1.3597877549964327E-2</v>
      </c>
      <c r="DG121" s="135"/>
      <c r="DH121" s="231"/>
      <c r="DI121" s="241" t="s">
        <v>176</v>
      </c>
      <c r="DJ121" s="265">
        <v>2.2044117443064924E-2</v>
      </c>
      <c r="DK121" s="253">
        <v>1.3597877549964327E-2</v>
      </c>
      <c r="DL121" s="266">
        <v>1.8113687588122984E-2</v>
      </c>
      <c r="DM121"/>
    </row>
    <row r="122" spans="1:117" s="101" customFormat="1" ht="16.149999999999999" thickBot="1">
      <c r="A122" s="90"/>
      <c r="B122" s="90"/>
      <c r="C122" s="83"/>
      <c r="D122" s="151"/>
      <c r="E122" s="152"/>
      <c r="F122" s="152"/>
      <c r="G122" s="152"/>
      <c r="H122" s="152"/>
      <c r="I122" s="153"/>
      <c r="J122" s="154"/>
      <c r="K122" s="152"/>
      <c r="L122" s="152"/>
      <c r="M122" s="152"/>
      <c r="N122" s="152"/>
      <c r="O122" s="153"/>
      <c r="P122" s="207"/>
      <c r="Q122" s="208"/>
      <c r="R122" s="209"/>
      <c r="S122" s="80"/>
      <c r="T122" s="151"/>
      <c r="U122" s="152"/>
      <c r="V122" s="152"/>
      <c r="W122" s="152"/>
      <c r="X122" s="152"/>
      <c r="Y122" s="153"/>
      <c r="Z122" s="154"/>
      <c r="AA122" s="152"/>
      <c r="AB122" s="152"/>
      <c r="AC122" s="152"/>
      <c r="AD122" s="152"/>
      <c r="AE122" s="153"/>
      <c r="AF122" s="207"/>
      <c r="AG122" s="208"/>
      <c r="AH122" s="209"/>
      <c r="AI122" s="82"/>
      <c r="AJ122" s="151"/>
      <c r="AK122" s="152"/>
      <c r="AL122" s="152"/>
      <c r="AM122" s="152"/>
      <c r="AN122" s="152"/>
      <c r="AO122" s="153"/>
      <c r="AP122" s="154"/>
      <c r="AQ122" s="152"/>
      <c r="AR122" s="152"/>
      <c r="AS122" s="152"/>
      <c r="AT122" s="152"/>
      <c r="AU122" s="153"/>
      <c r="AV122" s="207"/>
      <c r="AW122" s="208"/>
      <c r="AX122" s="209"/>
      <c r="AY122" s="82"/>
      <c r="AZ122" s="151"/>
      <c r="BA122" s="152"/>
      <c r="BB122" s="152"/>
      <c r="BC122" s="152"/>
      <c r="BD122" s="152"/>
      <c r="BE122" s="153"/>
      <c r="BF122" s="154"/>
      <c r="BG122" s="152"/>
      <c r="BH122" s="152"/>
      <c r="BI122" s="152"/>
      <c r="BJ122" s="152"/>
      <c r="BK122" s="153"/>
      <c r="BL122" s="207"/>
      <c r="BM122" s="208"/>
      <c r="BN122" s="209"/>
      <c r="BO122" s="82"/>
      <c r="BP122" s="151"/>
      <c r="BQ122" s="152"/>
      <c r="BR122" s="152"/>
      <c r="BS122" s="152"/>
      <c r="BT122" s="152"/>
      <c r="BU122" s="153"/>
      <c r="BV122" s="154"/>
      <c r="BW122" s="152"/>
      <c r="BX122" s="152"/>
      <c r="BY122" s="152"/>
      <c r="BZ122" s="152"/>
      <c r="CA122" s="153"/>
      <c r="CB122" s="207"/>
      <c r="CC122" s="208"/>
      <c r="CD122" s="209"/>
      <c r="CE122" s="82"/>
      <c r="CF122" s="151"/>
      <c r="CG122" s="152"/>
      <c r="CH122" s="152"/>
      <c r="CI122" s="152"/>
      <c r="CJ122" s="152"/>
      <c r="CK122" s="153"/>
      <c r="CL122" s="154"/>
      <c r="CM122" s="152"/>
      <c r="CN122" s="152"/>
      <c r="CO122" s="152"/>
      <c r="CP122" s="152"/>
      <c r="CQ122" s="153"/>
      <c r="CR122" s="207"/>
      <c r="CS122" s="208"/>
      <c r="CT122" s="209"/>
      <c r="CU122" s="82"/>
      <c r="CV122" s="155"/>
      <c r="CW122" s="156"/>
      <c r="CX122" s="156"/>
      <c r="CY122" s="156"/>
      <c r="CZ122" s="156"/>
      <c r="DA122" s="157"/>
      <c r="DB122" s="155"/>
      <c r="DC122" s="156"/>
      <c r="DD122" s="156"/>
      <c r="DE122" s="156"/>
      <c r="DF122" s="156"/>
      <c r="DG122" s="157"/>
      <c r="DH122" s="225"/>
      <c r="DI122" s="245"/>
      <c r="DJ122" s="155"/>
      <c r="DK122" s="156"/>
      <c r="DL122" s="157"/>
      <c r="DM122"/>
    </row>
    <row r="123" spans="1:117" ht="13.9" thickTop="1">
      <c r="AI123" s="60"/>
      <c r="DI123" s="246" t="s">
        <v>172</v>
      </c>
      <c r="DJ123" s="250">
        <v>23314724.940903664</v>
      </c>
      <c r="DK123" s="250">
        <v>-12889368.751361132</v>
      </c>
      <c r="DL123" s="251">
        <v>10425356.18954277</v>
      </c>
    </row>
    <row r="124" spans="1:117">
      <c r="AI124" s="60"/>
      <c r="DI124" s="222"/>
      <c r="DJ124" s="41"/>
      <c r="DK124" s="41"/>
      <c r="DL124" s="248"/>
    </row>
    <row r="125" spans="1:117" ht="15.75" customHeight="1">
      <c r="DI125" s="239" t="s">
        <v>177</v>
      </c>
      <c r="DJ125" s="254">
        <v>-7325819.116844546</v>
      </c>
      <c r="DK125" s="254">
        <v>8898154.4061619639</v>
      </c>
      <c r="DL125" s="255">
        <v>1572335.2893174179</v>
      </c>
    </row>
    <row r="126" spans="1:117" ht="15.75" customHeight="1"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J126" s="24"/>
      <c r="DI126" s="239" t="s">
        <v>178</v>
      </c>
      <c r="DJ126" s="254">
        <v>11712057.609011769</v>
      </c>
      <c r="DK126" s="254">
        <v>-21222252.427197695</v>
      </c>
      <c r="DL126" s="255">
        <v>-9510194.8181859255</v>
      </c>
    </row>
    <row r="127" spans="1:117" ht="15.75" customHeight="1">
      <c r="DI127" s="239" t="s">
        <v>179</v>
      </c>
      <c r="DJ127" s="254">
        <v>-689966.33475551009</v>
      </c>
      <c r="DK127" s="254">
        <v>247226.13896404952</v>
      </c>
      <c r="DL127" s="255">
        <v>-442740.19579146057</v>
      </c>
    </row>
    <row r="128" spans="1:117" ht="15" customHeight="1"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DI128" s="239" t="s">
        <v>180</v>
      </c>
      <c r="DJ128" s="254">
        <v>-4090660.7612458766</v>
      </c>
      <c r="DK128" s="254">
        <v>-796165.78234797716</v>
      </c>
      <c r="DL128" s="255">
        <v>-4886826.5435938537</v>
      </c>
    </row>
    <row r="129" spans="21:116" ht="15" customHeight="1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239" t="s">
        <v>181</v>
      </c>
      <c r="DJ129" s="254">
        <v>19804421.580000058</v>
      </c>
      <c r="DK129" s="254">
        <v>-6016075.7799999863</v>
      </c>
      <c r="DL129" s="255">
        <v>13788345.800000072</v>
      </c>
    </row>
    <row r="130" spans="21:116" ht="15" customHeight="1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239" t="s">
        <v>182</v>
      </c>
      <c r="DJ130" s="254">
        <v>3904691.9647381604</v>
      </c>
      <c r="DK130" s="254">
        <v>5999744.6930585206</v>
      </c>
      <c r="DL130" s="255">
        <v>9904436.6577966809</v>
      </c>
    </row>
    <row r="131" spans="21:116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247" t="s">
        <v>173</v>
      </c>
      <c r="DJ131" s="252">
        <v>1.6787796806795627E-2</v>
      </c>
      <c r="DK131" s="252">
        <v>-1.0663276510839899E-2</v>
      </c>
      <c r="DL131" s="267">
        <v>4.0135304488191255E-3</v>
      </c>
    </row>
    <row r="132" spans="21:116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222"/>
      <c r="DJ132" s="41"/>
      <c r="DK132" s="41"/>
      <c r="DL132" s="248"/>
    </row>
    <row r="133" spans="21:116" ht="16.5" customHeight="1">
      <c r="DI133" s="239" t="s">
        <v>177</v>
      </c>
      <c r="DJ133" s="261">
        <v>-3.6796284455425841E-2</v>
      </c>
      <c r="DK133" s="261">
        <v>4.5606203390717776E-2</v>
      </c>
      <c r="DL133" s="262">
        <v>3.9886770750688708E-3</v>
      </c>
    </row>
    <row r="134" spans="21:116" ht="16.5" customHeight="1">
      <c r="DI134" s="239" t="s">
        <v>178</v>
      </c>
      <c r="DJ134" s="261">
        <v>2.9103201287245608E-2</v>
      </c>
      <c r="DK134" s="261">
        <v>-6.4926887313412368E-2</v>
      </c>
      <c r="DL134" s="262">
        <v>-1.3040243752007116E-2</v>
      </c>
    </row>
    <row r="135" spans="21:116" ht="16.5" customHeight="1">
      <c r="DI135" s="239" t="s">
        <v>179</v>
      </c>
      <c r="DJ135" s="261">
        <v>-5.0076200266918908E-3</v>
      </c>
      <c r="DK135" s="261">
        <v>2.5046933394618177E-3</v>
      </c>
      <c r="DL135" s="262">
        <v>-1.8721430981317345E-3</v>
      </c>
    </row>
    <row r="136" spans="21:116" ht="16.5" customHeight="1">
      <c r="DI136" s="239" t="s">
        <v>180</v>
      </c>
      <c r="DJ136" s="261">
        <v>-1.6861621069637529E-2</v>
      </c>
      <c r="DK136" s="261">
        <v>-3.089220702575887E-3</v>
      </c>
      <c r="DL136" s="262">
        <v>-9.7672907778988995E-3</v>
      </c>
    </row>
    <row r="137" spans="21:116" ht="16.5" customHeight="1">
      <c r="DI137" s="239" t="s">
        <v>181</v>
      </c>
      <c r="DJ137" s="261">
        <v>0.13317069014992095</v>
      </c>
      <c r="DK137" s="261">
        <v>-5.6172945374476785E-2</v>
      </c>
      <c r="DL137" s="262">
        <v>5.3899942914406244E-2</v>
      </c>
    </row>
    <row r="138" spans="21:116" ht="16.5" customHeight="1">
      <c r="DI138" s="239" t="s">
        <v>182</v>
      </c>
      <c r="DJ138" s="261">
        <v>1.5124668591064249E-2</v>
      </c>
      <c r="DK138" s="261">
        <v>2.6873102801084871E-2</v>
      </c>
      <c r="DL138" s="262">
        <v>2.0572987652108521E-2</v>
      </c>
    </row>
    <row r="139" spans="21:116">
      <c r="DI139" s="247" t="s">
        <v>183</v>
      </c>
      <c r="DJ139" s="252">
        <v>0.8672342654378673</v>
      </c>
      <c r="DK139" s="252">
        <v>0.88660177423030162</v>
      </c>
      <c r="DL139" s="267">
        <v>0.87624687172623661</v>
      </c>
    </row>
    <row r="140" spans="21:116">
      <c r="DI140" s="222"/>
      <c r="DJ140" s="263"/>
      <c r="DK140" s="263"/>
      <c r="DL140" s="264"/>
    </row>
    <row r="141" spans="21:116" ht="15" customHeight="1">
      <c r="DI141" s="239" t="s">
        <v>177</v>
      </c>
      <c r="DJ141" s="281">
        <v>0.83605451748312232</v>
      </c>
      <c r="DK141" s="281">
        <v>0.8789319300500702</v>
      </c>
      <c r="DL141" s="282">
        <v>0.85727661487094942</v>
      </c>
    </row>
    <row r="142" spans="21:116" ht="15" customHeight="1">
      <c r="DI142" s="239" t="s">
        <v>178</v>
      </c>
      <c r="DJ142" s="281">
        <v>0.86799301352990366</v>
      </c>
      <c r="DK142" s="281">
        <v>0.87921215690528853</v>
      </c>
      <c r="DL142" s="282">
        <v>0.87302133328653009</v>
      </c>
    </row>
    <row r="143" spans="21:116" ht="15" customHeight="1">
      <c r="DI143" s="239" t="s">
        <v>179</v>
      </c>
      <c r="DJ143" s="281">
        <v>0.85851571667382498</v>
      </c>
      <c r="DK143" s="281">
        <v>0.8618932368900114</v>
      </c>
      <c r="DL143" s="282">
        <v>0.8599254204757607</v>
      </c>
    </row>
    <row r="144" spans="21:116" ht="15" customHeight="1">
      <c r="DI144" s="239" t="s">
        <v>180</v>
      </c>
      <c r="DJ144" s="281">
        <v>0.8945554746985519</v>
      </c>
      <c r="DK144" s="281">
        <v>0.89432177243276412</v>
      </c>
      <c r="DL144" s="282">
        <v>0.89443509182997127</v>
      </c>
    </row>
    <row r="145" spans="113:116" ht="15" customHeight="1">
      <c r="DI145" s="239" t="s">
        <v>181</v>
      </c>
      <c r="DJ145" s="281">
        <v>0.7802139218447105</v>
      </c>
      <c r="DK145" s="281">
        <v>0.87177825080117954</v>
      </c>
      <c r="DL145" s="282">
        <v>0.81854831188848109</v>
      </c>
    </row>
    <row r="146" spans="113:116" ht="15" customHeight="1">
      <c r="DI146" s="239" t="s">
        <v>182</v>
      </c>
      <c r="DJ146" s="281">
        <v>0.91920276736438122</v>
      </c>
      <c r="DK146" s="281">
        <v>0.91324610911612047</v>
      </c>
      <c r="DL146" s="282">
        <v>0.9164403758751013</v>
      </c>
    </row>
    <row r="147" spans="113:116">
      <c r="DI147" s="247" t="s">
        <v>175</v>
      </c>
      <c r="DJ147" s="252">
        <v>9.3933820312272237E-2</v>
      </c>
      <c r="DK147" s="252">
        <v>0.10639114067483091</v>
      </c>
      <c r="DL147" s="267">
        <v>9.973079322391927E-2</v>
      </c>
    </row>
    <row r="148" spans="113:116" ht="15" customHeight="1">
      <c r="DI148" s="222"/>
      <c r="DJ148" s="263"/>
      <c r="DK148" s="263"/>
      <c r="DL148" s="264"/>
    </row>
    <row r="149" spans="113:116" ht="15.75" customHeight="1">
      <c r="DI149" s="239" t="s">
        <v>177</v>
      </c>
      <c r="DJ149" s="261">
        <v>0.16446654348495302</v>
      </c>
      <c r="DK149" s="261">
        <v>4.6777964808515593E-2</v>
      </c>
      <c r="DL149" s="262">
        <v>0.10621679545720927</v>
      </c>
    </row>
    <row r="150" spans="113:116" ht="15.75" customHeight="1">
      <c r="DI150" s="239" t="s">
        <v>178</v>
      </c>
      <c r="DJ150" s="261">
        <v>7.3000620145389952E-2</v>
      </c>
      <c r="DK150" s="261">
        <v>0.15906660134673259</v>
      </c>
      <c r="DL150" s="262">
        <v>0.11157462345099513</v>
      </c>
    </row>
    <row r="151" spans="113:116" ht="15.75" customHeight="1">
      <c r="DI151" s="239" t="s">
        <v>179</v>
      </c>
      <c r="DJ151" s="261">
        <v>0.11674383615929403</v>
      </c>
      <c r="DK151" s="261">
        <v>0.12286048220475641</v>
      </c>
      <c r="DL151" s="262">
        <v>0.11929679176976216</v>
      </c>
    </row>
    <row r="152" spans="113:116" ht="15.75" customHeight="1">
      <c r="DI152" s="239" t="s">
        <v>180</v>
      </c>
      <c r="DJ152" s="261">
        <v>9.8334358111701617E-2</v>
      </c>
      <c r="DK152" s="261">
        <v>9.2281774255309479E-2</v>
      </c>
      <c r="DL152" s="262">
        <v>9.5216598835810642E-2</v>
      </c>
    </row>
    <row r="153" spans="113:116" ht="15.75" customHeight="1">
      <c r="DI153" s="239" t="s">
        <v>181</v>
      </c>
      <c r="DJ153" s="261">
        <v>7.6904203049128275E-2</v>
      </c>
      <c r="DK153" s="261">
        <v>0.16995874533263114</v>
      </c>
      <c r="DL153" s="262">
        <v>0.11586248691244591</v>
      </c>
    </row>
    <row r="154" spans="113:116" ht="15.75" customHeight="1">
      <c r="DI154" s="239" t="s">
        <v>182</v>
      </c>
      <c r="DJ154" s="261">
        <v>6.5672564044554571E-2</v>
      </c>
      <c r="DK154" s="261">
        <v>5.9880788082794623E-2</v>
      </c>
      <c r="DL154" s="262">
        <v>6.2986636472790153E-2</v>
      </c>
    </row>
    <row r="155" spans="113:116">
      <c r="DI155" s="247" t="s">
        <v>184</v>
      </c>
      <c r="DJ155" s="252">
        <v>2.2044117443064924E-2</v>
      </c>
      <c r="DK155" s="252">
        <v>1.3597877549964327E-2</v>
      </c>
      <c r="DL155" s="267">
        <v>1.8113687588122984E-2</v>
      </c>
    </row>
    <row r="156" spans="113:116">
      <c r="DI156" s="222"/>
      <c r="DJ156" s="263"/>
      <c r="DK156" s="263"/>
      <c r="DL156" s="264"/>
    </row>
    <row r="157" spans="113:116" ht="15.75" customHeight="1">
      <c r="DI157" s="239" t="s">
        <v>177</v>
      </c>
      <c r="DJ157" s="261">
        <v>3.6275223487350516E-2</v>
      </c>
      <c r="DK157" s="261">
        <v>3.4534891760279857E-3</v>
      </c>
      <c r="DL157" s="262">
        <v>2.0030165768331061E-2</v>
      </c>
    </row>
    <row r="158" spans="113:116" ht="15.75" customHeight="1">
      <c r="DI158" s="239" t="s">
        <v>178</v>
      </c>
      <c r="DJ158" s="261">
        <v>2.9903165037460981E-2</v>
      </c>
      <c r="DK158" s="261">
        <v>2.6648129061391256E-2</v>
      </c>
      <c r="DL158" s="262">
        <v>2.844428701448181E-2</v>
      </c>
    </row>
    <row r="159" spans="113:116" ht="15.75" customHeight="1">
      <c r="DI159" s="239" t="s">
        <v>179</v>
      </c>
      <c r="DJ159" s="261">
        <v>2.9748067193572883E-2</v>
      </c>
      <c r="DK159" s="261">
        <v>1.2741587565770233E-2</v>
      </c>
      <c r="DL159" s="262">
        <v>2.2649930852608902E-2</v>
      </c>
    </row>
    <row r="160" spans="113:116" ht="15.75" customHeight="1">
      <c r="DI160" s="239" t="s">
        <v>180</v>
      </c>
      <c r="DJ160" s="261">
        <v>2.3971788259383987E-2</v>
      </c>
      <c r="DK160" s="261">
        <v>1.6485674014502377E-2</v>
      </c>
      <c r="DL160" s="262">
        <v>2.0115600112116952E-2</v>
      </c>
    </row>
    <row r="161" spans="113:116" ht="15.75" customHeight="1">
      <c r="DI161" s="239" t="s">
        <v>181</v>
      </c>
      <c r="DJ161" s="261">
        <v>9.7111849562403017E-3</v>
      </c>
      <c r="DK161" s="261">
        <v>1.4435949240666183E-2</v>
      </c>
      <c r="DL161" s="262">
        <v>1.1689258284666749E-2</v>
      </c>
    </row>
    <row r="162" spans="113:116" ht="15.75" customHeight="1" thickBot="1">
      <c r="DI162" s="268" t="s">
        <v>182</v>
      </c>
      <c r="DJ162" s="269">
        <v>0</v>
      </c>
      <c r="DK162" s="269">
        <v>0</v>
      </c>
      <c r="DL162" s="270">
        <v>0</v>
      </c>
    </row>
  </sheetData>
  <mergeCells count="28"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  <mergeCell ref="CF2:CT2"/>
    <mergeCell ref="D2:R2"/>
    <mergeCell ref="T2:AH2"/>
    <mergeCell ref="AJ2:AX2"/>
    <mergeCell ref="AZ2:BN2"/>
    <mergeCell ref="BP2:CD2"/>
    <mergeCell ref="BV3:CA3"/>
    <mergeCell ref="CF3:CK3"/>
    <mergeCell ref="CL3:CQ3"/>
    <mergeCell ref="CR3:CT3"/>
    <mergeCell ref="CV3:DA3"/>
    <mergeCell ref="CB3:CD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O162"/>
  <sheetViews>
    <sheetView zoomScaleNormal="100" workbookViewId="0">
      <pane xSplit="3" ySplit="5" topLeftCell="E93" activePane="bottomRight" state="frozen"/>
      <selection pane="bottomRight" activeCell="H107" sqref="H107"/>
      <selection pane="bottomLeft" activeCell="A6" sqref="A6"/>
      <selection pane="topRight" activeCell="D1" sqref="D1"/>
    </sheetView>
  </sheetViews>
  <sheetFormatPr defaultColWidth="9.140625" defaultRowHeight="13.15"/>
  <cols>
    <col min="1" max="1" width="3.28515625" style="4" customWidth="1"/>
    <col min="2" max="2" width="63.28515625" style="4" customWidth="1"/>
    <col min="3" max="3" width="0.140625" style="6" customWidth="1"/>
    <col min="4" max="4" width="15.140625" style="4" customWidth="1"/>
    <col min="5" max="5" width="10.42578125" style="4" customWidth="1"/>
    <col min="6" max="6" width="13.85546875" style="4" customWidth="1"/>
    <col min="7" max="7" width="10.42578125" style="4" customWidth="1"/>
    <col min="8" max="8" width="16.42578125" style="4" customWidth="1"/>
    <col min="9" max="9" width="10.42578125" style="4" customWidth="1"/>
    <col min="10" max="10" width="14.5703125" style="4" bestFit="1" customWidth="1"/>
    <col min="11" max="11" width="8.42578125" style="4" bestFit="1" customWidth="1"/>
    <col min="12" max="12" width="14.5703125" style="4" bestFit="1" customWidth="1"/>
    <col min="13" max="13" width="8.42578125" style="4" bestFit="1" customWidth="1"/>
    <col min="14" max="14" width="15.7109375" style="4" bestFit="1" customWidth="1"/>
    <col min="15" max="15" width="10.7109375" style="4" customWidth="1"/>
    <col min="16" max="16" width="15.42578125" style="4" customWidth="1"/>
    <col min="17" max="17" width="14.140625" style="4" customWidth="1"/>
    <col min="18" max="18" width="16.140625" style="4" customWidth="1"/>
    <col min="19" max="19" width="2.140625" style="4" customWidth="1"/>
    <col min="20" max="20" width="13.7109375" style="6" bestFit="1" customWidth="1"/>
    <col min="21" max="21" width="13" style="6" customWidth="1"/>
    <col min="22" max="25" width="15" style="6" customWidth="1"/>
    <col min="26" max="26" width="15.7109375" style="6" bestFit="1" customWidth="1"/>
    <col min="27" max="27" width="12.85546875" style="6" customWidth="1"/>
    <col min="28" max="28" width="15.7109375" style="6" bestFit="1" customWidth="1"/>
    <col min="29" max="29" width="10.5703125" style="6" customWidth="1"/>
    <col min="30" max="30" width="17.85546875" style="6" bestFit="1" customWidth="1"/>
    <col min="31" max="31" width="12.7109375" style="6" customWidth="1"/>
    <col min="32" max="34" width="15" style="6" customWidth="1"/>
    <col min="35" max="35" width="2.28515625" style="6" customWidth="1"/>
    <col min="36" max="39" width="15" style="4" customWidth="1"/>
    <col min="40" max="40" width="15.7109375" style="4" bestFit="1" customWidth="1"/>
    <col min="41" max="50" width="15" style="4" customWidth="1"/>
    <col min="51" max="51" width="2.42578125" style="4" customWidth="1"/>
    <col min="52" max="52" width="17.140625" style="4" customWidth="1"/>
    <col min="53" max="53" width="13.85546875" style="4" customWidth="1"/>
    <col min="54" max="54" width="17.140625" style="4" customWidth="1"/>
    <col min="55" max="55" width="14" style="4" customWidth="1"/>
    <col min="56" max="56" width="17.140625" style="4" customWidth="1"/>
    <col min="57" max="57" width="13.5703125" style="4" customWidth="1"/>
    <col min="58" max="58" width="15.7109375" style="4" customWidth="1"/>
    <col min="59" max="59" width="13.5703125" style="4" customWidth="1"/>
    <col min="60" max="60" width="16.28515625" style="4" customWidth="1"/>
    <col min="61" max="61" width="13.5703125" style="4" customWidth="1"/>
    <col min="62" max="62" width="16.28515625" style="4" customWidth="1"/>
    <col min="63" max="66" width="13.5703125" style="4" customWidth="1"/>
    <col min="67" max="67" width="1.85546875" style="4" customWidth="1"/>
    <col min="68" max="68" width="19.140625" style="4" customWidth="1"/>
    <col min="69" max="69" width="12" style="4" customWidth="1"/>
    <col min="70" max="70" width="17.42578125" style="4" customWidth="1"/>
    <col min="71" max="71" width="10.85546875" style="4" customWidth="1"/>
    <col min="72" max="72" width="19.140625" style="4" customWidth="1"/>
    <col min="73" max="82" width="15.28515625" style="4" customWidth="1"/>
    <col min="83" max="83" width="1.7109375" style="4" customWidth="1"/>
    <col min="84" max="84" width="19.140625" style="4" customWidth="1"/>
    <col min="85" max="85" width="14.7109375" style="4" customWidth="1"/>
    <col min="86" max="86" width="19.140625" style="4" customWidth="1"/>
    <col min="87" max="87" width="14" style="4" customWidth="1"/>
    <col min="88" max="88" width="19.140625" style="4" customWidth="1"/>
    <col min="89" max="89" width="13.5703125" style="4" customWidth="1"/>
    <col min="90" max="90" width="15.42578125" style="4" customWidth="1"/>
    <col min="91" max="91" width="13.5703125" style="4" customWidth="1"/>
    <col min="92" max="92" width="16.140625" style="4" customWidth="1"/>
    <col min="93" max="93" width="13.5703125" style="4" customWidth="1"/>
    <col min="94" max="94" width="17.140625" style="4" customWidth="1"/>
    <col min="95" max="98" width="13.5703125" style="4" customWidth="1"/>
    <col min="99" max="99" width="2.140625" style="4" customWidth="1"/>
    <col min="100" max="103" width="18.5703125" style="4" customWidth="1"/>
    <col min="104" max="104" width="15.140625" style="4" customWidth="1"/>
    <col min="105" max="111" width="18.28515625" style="4" customWidth="1"/>
    <col min="112" max="112" width="4.42578125" style="4" customWidth="1"/>
    <col min="113" max="113" width="64" customWidth="1"/>
    <col min="114" max="115" width="16" style="4" customWidth="1"/>
    <col min="116" max="116" width="17.42578125" style="4" customWidth="1"/>
    <col min="117" max="117" width="7.85546875" customWidth="1"/>
    <col min="118" max="118" width="13.140625" style="4" customWidth="1"/>
    <col min="119" max="119" width="14" style="4" customWidth="1"/>
    <col min="120" max="16384" width="9.140625" style="4"/>
  </cols>
  <sheetData>
    <row r="1" spans="1:119" ht="18.600000000000001" thickBot="1">
      <c r="A1" s="67" t="s">
        <v>0</v>
      </c>
      <c r="B1" s="271"/>
      <c r="C1" s="352" t="s">
        <v>1</v>
      </c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4"/>
    </row>
    <row r="2" spans="1:119" s="66" customFormat="1" ht="21.6" thickBot="1">
      <c r="A2" s="69" t="s">
        <v>2</v>
      </c>
      <c r="B2" s="68"/>
      <c r="C2" s="72"/>
      <c r="D2" s="355" t="s">
        <v>3</v>
      </c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7"/>
      <c r="S2" s="275"/>
      <c r="T2" s="358" t="s">
        <v>4</v>
      </c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7"/>
      <c r="AI2" s="276"/>
      <c r="AJ2" s="358" t="s">
        <v>5</v>
      </c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7"/>
      <c r="AY2" s="276"/>
      <c r="AZ2" s="358" t="s">
        <v>6</v>
      </c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7"/>
      <c r="BO2" s="276"/>
      <c r="BP2" s="358" t="s">
        <v>7</v>
      </c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7"/>
      <c r="CE2" s="276"/>
      <c r="CF2" s="358" t="s">
        <v>8</v>
      </c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9"/>
      <c r="DI2"/>
      <c r="DM2"/>
    </row>
    <row r="3" spans="1:119" s="65" customFormat="1" ht="16.149999999999999" thickBot="1">
      <c r="A3" s="64" t="s">
        <v>9</v>
      </c>
      <c r="B3" s="70"/>
      <c r="C3" s="171"/>
      <c r="D3" s="363" t="s">
        <v>10</v>
      </c>
      <c r="E3" s="364"/>
      <c r="F3" s="364"/>
      <c r="G3" s="364"/>
      <c r="H3" s="364"/>
      <c r="I3" s="365"/>
      <c r="J3" s="366" t="s">
        <v>11</v>
      </c>
      <c r="K3" s="364"/>
      <c r="L3" s="364"/>
      <c r="M3" s="364"/>
      <c r="N3" s="364"/>
      <c r="O3" s="365"/>
      <c r="P3" s="360" t="s">
        <v>192</v>
      </c>
      <c r="Q3" s="361"/>
      <c r="R3" s="362"/>
      <c r="S3" s="277"/>
      <c r="T3" s="366" t="s">
        <v>13</v>
      </c>
      <c r="U3" s="364"/>
      <c r="V3" s="364"/>
      <c r="W3" s="364"/>
      <c r="X3" s="364"/>
      <c r="Y3" s="365"/>
      <c r="Z3" s="366" t="s">
        <v>14</v>
      </c>
      <c r="AA3" s="364"/>
      <c r="AB3" s="364"/>
      <c r="AC3" s="364"/>
      <c r="AD3" s="364"/>
      <c r="AE3" s="365"/>
      <c r="AF3" s="360" t="s">
        <v>193</v>
      </c>
      <c r="AG3" s="361"/>
      <c r="AH3" s="362"/>
      <c r="AI3" s="278"/>
      <c r="AJ3" s="366" t="s">
        <v>16</v>
      </c>
      <c r="AK3" s="364"/>
      <c r="AL3" s="364"/>
      <c r="AM3" s="364"/>
      <c r="AN3" s="364"/>
      <c r="AO3" s="365"/>
      <c r="AP3" s="366" t="s">
        <v>17</v>
      </c>
      <c r="AQ3" s="364"/>
      <c r="AR3" s="364"/>
      <c r="AS3" s="364"/>
      <c r="AT3" s="364"/>
      <c r="AU3" s="365"/>
      <c r="AV3" s="360" t="s">
        <v>194</v>
      </c>
      <c r="AW3" s="361"/>
      <c r="AX3" s="362"/>
      <c r="AY3" s="278"/>
      <c r="AZ3" s="366" t="s">
        <v>19</v>
      </c>
      <c r="BA3" s="364"/>
      <c r="BB3" s="364"/>
      <c r="BC3" s="364"/>
      <c r="BD3" s="364"/>
      <c r="BE3" s="365"/>
      <c r="BF3" s="366" t="s">
        <v>20</v>
      </c>
      <c r="BG3" s="364"/>
      <c r="BH3" s="364"/>
      <c r="BI3" s="364"/>
      <c r="BJ3" s="364"/>
      <c r="BK3" s="365"/>
      <c r="BL3" s="360" t="s">
        <v>195</v>
      </c>
      <c r="BM3" s="361"/>
      <c r="BN3" s="362"/>
      <c r="BO3" s="278"/>
      <c r="BP3" s="366" t="s">
        <v>22</v>
      </c>
      <c r="BQ3" s="364"/>
      <c r="BR3" s="364"/>
      <c r="BS3" s="364"/>
      <c r="BT3" s="364"/>
      <c r="BU3" s="365"/>
      <c r="BV3" s="366" t="s">
        <v>23</v>
      </c>
      <c r="BW3" s="364"/>
      <c r="BX3" s="364"/>
      <c r="BY3" s="364"/>
      <c r="BZ3" s="364"/>
      <c r="CA3" s="365"/>
      <c r="CB3" s="360" t="s">
        <v>196</v>
      </c>
      <c r="CC3" s="361"/>
      <c r="CD3" s="362"/>
      <c r="CE3" s="278"/>
      <c r="CF3" s="366" t="s">
        <v>25</v>
      </c>
      <c r="CG3" s="364"/>
      <c r="CH3" s="364"/>
      <c r="CI3" s="364"/>
      <c r="CJ3" s="364"/>
      <c r="CK3" s="365"/>
      <c r="CL3" s="366" t="s">
        <v>26</v>
      </c>
      <c r="CM3" s="364"/>
      <c r="CN3" s="364"/>
      <c r="CO3" s="364"/>
      <c r="CP3" s="364"/>
      <c r="CQ3" s="365"/>
      <c r="CR3" s="360" t="s">
        <v>197</v>
      </c>
      <c r="CS3" s="361"/>
      <c r="CT3" s="377"/>
      <c r="CU3" s="101"/>
      <c r="CV3" s="367" t="s">
        <v>28</v>
      </c>
      <c r="CW3" s="368"/>
      <c r="CX3" s="368"/>
      <c r="CY3" s="368"/>
      <c r="CZ3" s="368"/>
      <c r="DA3" s="369"/>
      <c r="DB3" s="370" t="s">
        <v>29</v>
      </c>
      <c r="DC3" s="368"/>
      <c r="DD3" s="368"/>
      <c r="DE3" s="368"/>
      <c r="DF3" s="368"/>
      <c r="DG3" s="369"/>
      <c r="DH3" s="234"/>
      <c r="DI3" s="371" t="s">
        <v>30</v>
      </c>
      <c r="DJ3" s="372"/>
      <c r="DK3" s="372"/>
      <c r="DL3" s="373"/>
      <c r="DM3"/>
    </row>
    <row r="4" spans="1:119" s="56" customFormat="1" ht="13.5" customHeight="1" thickBot="1">
      <c r="D4" s="61">
        <v>1044</v>
      </c>
      <c r="E4" s="58"/>
      <c r="F4" s="58"/>
      <c r="G4" s="58"/>
      <c r="H4" s="58"/>
      <c r="I4" s="59"/>
      <c r="J4" s="57">
        <v>1044</v>
      </c>
      <c r="K4" s="58"/>
      <c r="L4" s="58"/>
      <c r="M4" s="58"/>
      <c r="N4" s="58"/>
      <c r="O4" s="59"/>
      <c r="P4" s="57"/>
      <c r="Q4" s="272"/>
      <c r="R4" s="273"/>
      <c r="S4" s="60"/>
      <c r="T4" s="61">
        <v>1045</v>
      </c>
      <c r="U4" s="58"/>
      <c r="V4" s="58"/>
      <c r="W4" s="58"/>
      <c r="X4" s="58"/>
      <c r="Y4" s="59"/>
      <c r="Z4" s="57"/>
      <c r="AA4" s="58"/>
      <c r="AB4" s="58"/>
      <c r="AC4" s="58"/>
      <c r="AD4" s="58"/>
      <c r="AE4" s="274"/>
      <c r="AF4" s="57"/>
      <c r="AG4" s="272"/>
      <c r="AH4" s="273"/>
      <c r="AI4" s="63"/>
      <c r="AJ4" s="61">
        <v>1046</v>
      </c>
      <c r="AK4" s="58"/>
      <c r="AL4" s="58"/>
      <c r="AM4" s="58"/>
      <c r="AN4" s="58"/>
      <c r="AO4" s="59"/>
      <c r="AP4" s="57"/>
      <c r="AQ4" s="58"/>
      <c r="AR4" s="58"/>
      <c r="AS4" s="58"/>
      <c r="AT4" s="58"/>
      <c r="AU4" s="59"/>
      <c r="AV4" s="57"/>
      <c r="AW4" s="272"/>
      <c r="AX4" s="273"/>
      <c r="AY4" s="63"/>
      <c r="AZ4" s="61">
        <v>1047</v>
      </c>
      <c r="BA4" s="58"/>
      <c r="BB4" s="58"/>
      <c r="BC4" s="58"/>
      <c r="BD4" s="58"/>
      <c r="BE4" s="59"/>
      <c r="BF4" s="57"/>
      <c r="BG4" s="58"/>
      <c r="BH4" s="58"/>
      <c r="BI4" s="58"/>
      <c r="BJ4" s="58"/>
      <c r="BK4" s="59"/>
      <c r="BL4" s="57"/>
      <c r="BM4" s="272"/>
      <c r="BN4" s="273"/>
      <c r="BO4" s="63"/>
      <c r="BP4" s="61">
        <v>1048</v>
      </c>
      <c r="BQ4" s="58"/>
      <c r="BR4" s="58"/>
      <c r="BS4" s="58"/>
      <c r="BT4" s="58"/>
      <c r="BU4" s="59"/>
      <c r="BV4" s="57"/>
      <c r="BW4" s="58"/>
      <c r="BX4" s="58"/>
      <c r="BY4" s="58"/>
      <c r="BZ4" s="58"/>
      <c r="CA4" s="59"/>
      <c r="CB4" s="57"/>
      <c r="CC4" s="272"/>
      <c r="CD4" s="273"/>
      <c r="CE4" s="63"/>
      <c r="CF4" s="61">
        <v>1049</v>
      </c>
      <c r="CG4" s="58"/>
      <c r="CH4" s="58"/>
      <c r="CI4" s="58"/>
      <c r="CJ4" s="58"/>
      <c r="CK4" s="59"/>
      <c r="CL4" s="57"/>
      <c r="CM4" s="58"/>
      <c r="CN4" s="58"/>
      <c r="CO4" s="58"/>
      <c r="CP4" s="58"/>
      <c r="CQ4" s="59"/>
      <c r="CR4" s="57"/>
      <c r="CS4" s="272"/>
      <c r="CT4" s="273"/>
      <c r="CU4" s="62"/>
      <c r="CV4" s="223"/>
      <c r="CW4" s="58"/>
      <c r="CX4" s="58"/>
      <c r="CY4" s="58"/>
      <c r="CZ4" s="58"/>
      <c r="DA4" s="59"/>
      <c r="DB4" s="57"/>
      <c r="DC4" s="58"/>
      <c r="DD4" s="58"/>
      <c r="DE4" s="58"/>
      <c r="DF4" s="58"/>
      <c r="DG4" s="59"/>
      <c r="DH4" s="235"/>
      <c r="DI4" s="374"/>
      <c r="DJ4" s="375"/>
      <c r="DK4" s="375"/>
      <c r="DL4" s="376"/>
      <c r="DM4"/>
    </row>
    <row r="5" spans="1:119" s="65" customFormat="1" ht="48" customHeight="1" thickBot="1">
      <c r="A5" s="161"/>
      <c r="B5" s="161"/>
      <c r="C5" s="162"/>
      <c r="D5" s="163" t="s">
        <v>31</v>
      </c>
      <c r="E5" s="164" t="s">
        <v>32</v>
      </c>
      <c r="F5" s="164" t="s">
        <v>33</v>
      </c>
      <c r="G5" s="164" t="s">
        <v>32</v>
      </c>
      <c r="H5" s="164" t="s">
        <v>34</v>
      </c>
      <c r="I5" s="165" t="s">
        <v>35</v>
      </c>
      <c r="J5" s="166" t="s">
        <v>31</v>
      </c>
      <c r="K5" s="164" t="s">
        <v>32</v>
      </c>
      <c r="L5" s="164" t="s">
        <v>33</v>
      </c>
      <c r="M5" s="164" t="s">
        <v>32</v>
      </c>
      <c r="N5" s="164" t="s">
        <v>34</v>
      </c>
      <c r="O5" s="162" t="s">
        <v>35</v>
      </c>
      <c r="P5" s="172" t="s">
        <v>31</v>
      </c>
      <c r="Q5" s="172" t="s">
        <v>33</v>
      </c>
      <c r="R5" s="173" t="s">
        <v>36</v>
      </c>
      <c r="S5" s="80"/>
      <c r="T5" s="163" t="s">
        <v>37</v>
      </c>
      <c r="U5" s="164" t="s">
        <v>32</v>
      </c>
      <c r="V5" s="164" t="s">
        <v>38</v>
      </c>
      <c r="W5" s="164" t="s">
        <v>32</v>
      </c>
      <c r="X5" s="164" t="s">
        <v>39</v>
      </c>
      <c r="Y5" s="165" t="s">
        <v>35</v>
      </c>
      <c r="Z5" s="166" t="s">
        <v>37</v>
      </c>
      <c r="AA5" s="164" t="s">
        <v>32</v>
      </c>
      <c r="AB5" s="164" t="s">
        <v>38</v>
      </c>
      <c r="AC5" s="164" t="s">
        <v>32</v>
      </c>
      <c r="AD5" s="164" t="s">
        <v>39</v>
      </c>
      <c r="AE5" s="167" t="s">
        <v>35</v>
      </c>
      <c r="AF5" s="172" t="s">
        <v>37</v>
      </c>
      <c r="AG5" s="172" t="s">
        <v>38</v>
      </c>
      <c r="AH5" s="173" t="s">
        <v>40</v>
      </c>
      <c r="AI5" s="82"/>
      <c r="AJ5" s="163" t="s">
        <v>41</v>
      </c>
      <c r="AK5" s="164" t="s">
        <v>32</v>
      </c>
      <c r="AL5" s="164" t="s">
        <v>42</v>
      </c>
      <c r="AM5" s="164" t="s">
        <v>32</v>
      </c>
      <c r="AN5" s="164" t="s">
        <v>43</v>
      </c>
      <c r="AO5" s="165" t="s">
        <v>35</v>
      </c>
      <c r="AP5" s="166" t="s">
        <v>41</v>
      </c>
      <c r="AQ5" s="164" t="s">
        <v>32</v>
      </c>
      <c r="AR5" s="164" t="s">
        <v>42</v>
      </c>
      <c r="AS5" s="164" t="s">
        <v>32</v>
      </c>
      <c r="AT5" s="164" t="s">
        <v>43</v>
      </c>
      <c r="AU5" s="162" t="s">
        <v>35</v>
      </c>
      <c r="AV5" s="172" t="s">
        <v>41</v>
      </c>
      <c r="AW5" s="172" t="s">
        <v>42</v>
      </c>
      <c r="AX5" s="173" t="s">
        <v>44</v>
      </c>
      <c r="AY5" s="82"/>
      <c r="AZ5" s="163" t="s">
        <v>45</v>
      </c>
      <c r="BA5" s="164" t="s">
        <v>32</v>
      </c>
      <c r="BB5" s="164" t="s">
        <v>46</v>
      </c>
      <c r="BC5" s="164" t="s">
        <v>32</v>
      </c>
      <c r="BD5" s="164" t="s">
        <v>47</v>
      </c>
      <c r="BE5" s="165" t="s">
        <v>35</v>
      </c>
      <c r="BF5" s="166" t="s">
        <v>45</v>
      </c>
      <c r="BG5" s="164" t="s">
        <v>32</v>
      </c>
      <c r="BH5" s="164" t="s">
        <v>46</v>
      </c>
      <c r="BI5" s="164" t="s">
        <v>32</v>
      </c>
      <c r="BJ5" s="164" t="s">
        <v>47</v>
      </c>
      <c r="BK5" s="162" t="s">
        <v>35</v>
      </c>
      <c r="BL5" s="172" t="s">
        <v>45</v>
      </c>
      <c r="BM5" s="172" t="s">
        <v>46</v>
      </c>
      <c r="BN5" s="173" t="s">
        <v>48</v>
      </c>
      <c r="BO5" s="82"/>
      <c r="BP5" s="163" t="s">
        <v>49</v>
      </c>
      <c r="BQ5" s="164" t="s">
        <v>32</v>
      </c>
      <c r="BR5" s="164" t="s">
        <v>50</v>
      </c>
      <c r="BS5" s="164" t="s">
        <v>32</v>
      </c>
      <c r="BT5" s="164" t="s">
        <v>51</v>
      </c>
      <c r="BU5" s="165" t="s">
        <v>35</v>
      </c>
      <c r="BV5" s="166" t="s">
        <v>49</v>
      </c>
      <c r="BW5" s="164" t="s">
        <v>32</v>
      </c>
      <c r="BX5" s="164" t="s">
        <v>50</v>
      </c>
      <c r="BY5" s="164" t="s">
        <v>32</v>
      </c>
      <c r="BZ5" s="164" t="s">
        <v>51</v>
      </c>
      <c r="CA5" s="162" t="s">
        <v>35</v>
      </c>
      <c r="CB5" s="172" t="s">
        <v>52</v>
      </c>
      <c r="CC5" s="172" t="s">
        <v>53</v>
      </c>
      <c r="CD5" s="173" t="s">
        <v>54</v>
      </c>
      <c r="CE5" s="82"/>
      <c r="CF5" s="163" t="s">
        <v>55</v>
      </c>
      <c r="CG5" s="164" t="s">
        <v>32</v>
      </c>
      <c r="CH5" s="164" t="s">
        <v>56</v>
      </c>
      <c r="CI5" s="164" t="s">
        <v>32</v>
      </c>
      <c r="CJ5" s="164" t="s">
        <v>57</v>
      </c>
      <c r="CK5" s="165" t="s">
        <v>35</v>
      </c>
      <c r="CL5" s="166" t="s">
        <v>55</v>
      </c>
      <c r="CM5" s="164" t="s">
        <v>32</v>
      </c>
      <c r="CN5" s="164" t="s">
        <v>56</v>
      </c>
      <c r="CO5" s="164" t="s">
        <v>32</v>
      </c>
      <c r="CP5" s="164" t="s">
        <v>57</v>
      </c>
      <c r="CQ5" s="162" t="s">
        <v>35</v>
      </c>
      <c r="CR5" s="172" t="s">
        <v>55</v>
      </c>
      <c r="CS5" s="172" t="s">
        <v>56</v>
      </c>
      <c r="CT5" s="173" t="s">
        <v>58</v>
      </c>
      <c r="CU5" s="82"/>
      <c r="CV5" s="168" t="s">
        <v>59</v>
      </c>
      <c r="CW5" s="169" t="s">
        <v>60</v>
      </c>
      <c r="CX5" s="169" t="s">
        <v>61</v>
      </c>
      <c r="CY5" s="169" t="s">
        <v>62</v>
      </c>
      <c r="CZ5" s="169" t="s">
        <v>63</v>
      </c>
      <c r="DA5" s="170" t="s">
        <v>64</v>
      </c>
      <c r="DB5" s="168" t="s">
        <v>65</v>
      </c>
      <c r="DC5" s="169" t="s">
        <v>32</v>
      </c>
      <c r="DD5" s="169" t="s">
        <v>66</v>
      </c>
      <c r="DE5" s="169" t="s">
        <v>32</v>
      </c>
      <c r="DF5" s="169" t="s">
        <v>67</v>
      </c>
      <c r="DG5" s="170" t="s">
        <v>68</v>
      </c>
      <c r="DH5" s="236"/>
      <c r="DI5" s="257"/>
      <c r="DJ5" s="258" t="s">
        <v>63</v>
      </c>
      <c r="DK5" s="259" t="s">
        <v>67</v>
      </c>
      <c r="DL5" s="260" t="s">
        <v>69</v>
      </c>
      <c r="DM5"/>
    </row>
    <row r="6" spans="1:119" s="65" customFormat="1" ht="11.25" customHeight="1">
      <c r="A6" s="73" t="s">
        <v>70</v>
      </c>
      <c r="B6" s="74"/>
      <c r="C6" s="75"/>
      <c r="D6" s="76"/>
      <c r="E6" s="77"/>
      <c r="F6" s="77"/>
      <c r="G6" s="77"/>
      <c r="H6" s="77"/>
      <c r="I6" s="78"/>
      <c r="J6" s="79"/>
      <c r="K6" s="77"/>
      <c r="L6" s="77"/>
      <c r="M6" s="77"/>
      <c r="N6" s="77"/>
      <c r="O6" s="78"/>
      <c r="P6" s="175"/>
      <c r="Q6" s="176"/>
      <c r="R6" s="177"/>
      <c r="S6" s="80"/>
      <c r="T6" s="76"/>
      <c r="U6" s="77"/>
      <c r="V6" s="77"/>
      <c r="W6" s="77"/>
      <c r="X6" s="77"/>
      <c r="Y6" s="78"/>
      <c r="Z6" s="79"/>
      <c r="AA6" s="77"/>
      <c r="AB6" s="77"/>
      <c r="AC6" s="77"/>
      <c r="AD6" s="77"/>
      <c r="AE6" s="81"/>
      <c r="AF6" s="175"/>
      <c r="AG6" s="176"/>
      <c r="AH6" s="177"/>
      <c r="AI6" s="82"/>
      <c r="AJ6" s="76"/>
      <c r="AK6" s="77"/>
      <c r="AL6" s="77"/>
      <c r="AM6" s="77"/>
      <c r="AN6" s="77"/>
      <c r="AO6" s="78"/>
      <c r="AP6" s="79"/>
      <c r="AQ6" s="77"/>
      <c r="AR6" s="77"/>
      <c r="AS6" s="77"/>
      <c r="AT6" s="77"/>
      <c r="AU6" s="78"/>
      <c r="AV6" s="175"/>
      <c r="AW6" s="176"/>
      <c r="AX6" s="177"/>
      <c r="AY6" s="82"/>
      <c r="AZ6" s="76"/>
      <c r="BA6" s="77"/>
      <c r="BB6" s="77"/>
      <c r="BC6" s="77"/>
      <c r="BD6" s="77"/>
      <c r="BE6" s="78"/>
      <c r="BF6" s="79"/>
      <c r="BG6" s="77"/>
      <c r="BH6" s="77"/>
      <c r="BI6" s="77"/>
      <c r="BJ6" s="77"/>
      <c r="BK6" s="78"/>
      <c r="BL6" s="175"/>
      <c r="BM6" s="176"/>
      <c r="BN6" s="177"/>
      <c r="BO6" s="82"/>
      <c r="BP6" s="76"/>
      <c r="BQ6" s="77"/>
      <c r="BR6" s="77"/>
      <c r="BS6" s="77"/>
      <c r="BT6" s="77"/>
      <c r="BU6" s="78"/>
      <c r="BV6" s="79"/>
      <c r="BW6" s="77"/>
      <c r="BX6" s="77"/>
      <c r="BY6" s="77"/>
      <c r="BZ6" s="77"/>
      <c r="CA6" s="78"/>
      <c r="CB6" s="175"/>
      <c r="CC6" s="176"/>
      <c r="CD6" s="177"/>
      <c r="CE6" s="82"/>
      <c r="CF6" s="76"/>
      <c r="CG6" s="77"/>
      <c r="CH6" s="77"/>
      <c r="CI6" s="77"/>
      <c r="CJ6" s="77"/>
      <c r="CK6" s="78"/>
      <c r="CL6" s="79"/>
      <c r="CM6" s="77"/>
      <c r="CN6" s="77"/>
      <c r="CO6" s="77"/>
      <c r="CP6" s="77"/>
      <c r="CQ6" s="78"/>
      <c r="CR6" s="175"/>
      <c r="CS6" s="176"/>
      <c r="CT6" s="177"/>
      <c r="CU6" s="82"/>
      <c r="CV6" s="174"/>
      <c r="CW6" s="77"/>
      <c r="CX6" s="77"/>
      <c r="CY6" s="77"/>
      <c r="CZ6" s="77"/>
      <c r="DA6" s="78"/>
      <c r="DB6" s="79"/>
      <c r="DC6" s="77"/>
      <c r="DD6" s="77"/>
      <c r="DE6" s="77"/>
      <c r="DF6" s="77"/>
      <c r="DG6" s="78"/>
      <c r="DH6" s="224"/>
      <c r="DI6" s="238" t="s">
        <v>70</v>
      </c>
      <c r="DJ6" s="79"/>
      <c r="DK6" s="77"/>
      <c r="DL6" s="78"/>
      <c r="DM6"/>
    </row>
    <row r="7" spans="1:119" s="65" customFormat="1" ht="13.15" customHeight="1">
      <c r="A7" s="74">
        <v>1</v>
      </c>
      <c r="B7" s="74" t="s">
        <v>71</v>
      </c>
      <c r="C7" s="83"/>
      <c r="D7" s="84"/>
      <c r="E7" s="85"/>
      <c r="F7" s="85"/>
      <c r="G7" s="85"/>
      <c r="H7" s="85"/>
      <c r="I7" s="86"/>
      <c r="J7" s="87"/>
      <c r="K7" s="85"/>
      <c r="L7" s="85"/>
      <c r="M7" s="85"/>
      <c r="N7" s="85"/>
      <c r="O7" s="86"/>
      <c r="P7" s="178"/>
      <c r="Q7" s="179"/>
      <c r="R7" s="180"/>
      <c r="S7" s="80"/>
      <c r="T7" s="84"/>
      <c r="U7" s="85"/>
      <c r="V7" s="85"/>
      <c r="W7" s="85"/>
      <c r="X7" s="85"/>
      <c r="Y7" s="86"/>
      <c r="Z7" s="87"/>
      <c r="AA7" s="85"/>
      <c r="AB7" s="85"/>
      <c r="AC7" s="85"/>
      <c r="AD7" s="85"/>
      <c r="AE7" s="86"/>
      <c r="AF7" s="178"/>
      <c r="AG7" s="179"/>
      <c r="AH7" s="180"/>
      <c r="AI7" s="82"/>
      <c r="AJ7" s="84"/>
      <c r="AK7" s="85"/>
      <c r="AL7" s="85"/>
      <c r="AM7" s="85"/>
      <c r="AN7" s="85"/>
      <c r="AO7" s="86"/>
      <c r="AP7" s="87"/>
      <c r="AQ7" s="85"/>
      <c r="AR7" s="85"/>
      <c r="AS7" s="85"/>
      <c r="AT7" s="85"/>
      <c r="AU7" s="86"/>
      <c r="AV7" s="178"/>
      <c r="AW7" s="179"/>
      <c r="AX7" s="180"/>
      <c r="AY7" s="82"/>
      <c r="AZ7" s="84"/>
      <c r="BA7" s="85"/>
      <c r="BB7" s="85"/>
      <c r="BC7" s="85"/>
      <c r="BD7" s="85"/>
      <c r="BE7" s="86"/>
      <c r="BF7" s="87"/>
      <c r="BG7" s="85"/>
      <c r="BH7" s="85"/>
      <c r="BI7" s="85"/>
      <c r="BJ7" s="85"/>
      <c r="BK7" s="86"/>
      <c r="BL7" s="178"/>
      <c r="BM7" s="179"/>
      <c r="BN7" s="180"/>
      <c r="BO7" s="82"/>
      <c r="BP7" s="84"/>
      <c r="BQ7" s="85"/>
      <c r="BR7" s="85"/>
      <c r="BS7" s="85"/>
      <c r="BT7" s="85"/>
      <c r="BU7" s="86"/>
      <c r="BV7" s="87"/>
      <c r="BW7" s="85"/>
      <c r="BX7" s="85"/>
      <c r="BY7" s="85"/>
      <c r="BZ7" s="85"/>
      <c r="CA7" s="86"/>
      <c r="CB7" s="178"/>
      <c r="CC7" s="179"/>
      <c r="CD7" s="180"/>
      <c r="CE7" s="82"/>
      <c r="CF7" s="84"/>
      <c r="CG7" s="85"/>
      <c r="CH7" s="85"/>
      <c r="CI7" s="85"/>
      <c r="CJ7" s="85"/>
      <c r="CK7" s="86"/>
      <c r="CL7" s="87"/>
      <c r="CM7" s="85"/>
      <c r="CN7" s="85"/>
      <c r="CO7" s="85"/>
      <c r="CP7" s="85"/>
      <c r="CQ7" s="86"/>
      <c r="CR7" s="178"/>
      <c r="CS7" s="179"/>
      <c r="CT7" s="180"/>
      <c r="CU7" s="82"/>
      <c r="CV7" s="87"/>
      <c r="CW7" s="85"/>
      <c r="CX7" s="85"/>
      <c r="CY7" s="85"/>
      <c r="CZ7" s="85"/>
      <c r="DA7" s="86"/>
      <c r="DB7" s="87"/>
      <c r="DC7" s="85"/>
      <c r="DD7" s="85"/>
      <c r="DE7" s="85"/>
      <c r="DF7" s="85"/>
      <c r="DG7" s="86"/>
      <c r="DH7" s="237"/>
      <c r="DI7" s="239" t="s">
        <v>71</v>
      </c>
      <c r="DJ7" s="87"/>
      <c r="DK7" s="85"/>
      <c r="DL7" s="86"/>
      <c r="DM7"/>
    </row>
    <row r="8" spans="1:119" s="65" customFormat="1" ht="13.15" customHeight="1">
      <c r="A8" s="74"/>
      <c r="B8" s="74" t="s">
        <v>72</v>
      </c>
      <c r="C8" s="83"/>
      <c r="D8" s="84">
        <v>187466898.30999991</v>
      </c>
      <c r="E8" s="85"/>
      <c r="F8" s="85">
        <v>23340406.370000001</v>
      </c>
      <c r="G8" s="85"/>
      <c r="H8" s="85">
        <v>210807304.67999992</v>
      </c>
      <c r="I8" s="86"/>
      <c r="J8" s="87">
        <v>103234342.8</v>
      </c>
      <c r="K8" s="85"/>
      <c r="L8" s="85">
        <v>118633052.88</v>
      </c>
      <c r="M8" s="85"/>
      <c r="N8" s="85">
        <v>221867395.68000001</v>
      </c>
      <c r="O8" s="86"/>
      <c r="P8" s="178">
        <f>+D8+J8</f>
        <v>290701241.1099999</v>
      </c>
      <c r="Q8" s="179">
        <f>+F8+L8</f>
        <v>141973459.25</v>
      </c>
      <c r="R8" s="180">
        <f>+P8+Q8</f>
        <v>432674700.3599999</v>
      </c>
      <c r="S8" s="80"/>
      <c r="T8" s="84">
        <v>363266039.48000002</v>
      </c>
      <c r="U8" s="85"/>
      <c r="V8" s="85">
        <v>55625868.090000004</v>
      </c>
      <c r="W8" s="85"/>
      <c r="X8" s="85">
        <v>418891907.57000005</v>
      </c>
      <c r="Y8" s="86"/>
      <c r="Z8" s="87">
        <v>235853053.63308311</v>
      </c>
      <c r="AA8" s="85"/>
      <c r="AB8" s="85">
        <v>134780874.21999997</v>
      </c>
      <c r="AC8" s="85"/>
      <c r="AD8" s="85">
        <v>370633927.85308307</v>
      </c>
      <c r="AE8" s="86"/>
      <c r="AF8" s="178">
        <f>+T8+Z8</f>
        <v>599119093.11308312</v>
      </c>
      <c r="AG8" s="179">
        <f>+V8+AB8</f>
        <v>190406742.30999997</v>
      </c>
      <c r="AH8" s="180">
        <f>+AF8+AG8</f>
        <v>789525835.42308307</v>
      </c>
      <c r="AI8" s="82"/>
      <c r="AJ8" s="84">
        <v>113276836.18999998</v>
      </c>
      <c r="AK8" s="85"/>
      <c r="AL8" s="85">
        <v>21312338.41</v>
      </c>
      <c r="AM8" s="85"/>
      <c r="AN8" s="85">
        <v>134589174.59999999</v>
      </c>
      <c r="AO8" s="86"/>
      <c r="AP8" s="87">
        <v>38286782.270000018</v>
      </c>
      <c r="AQ8" s="85"/>
      <c r="AR8" s="85">
        <v>65594628.359999999</v>
      </c>
      <c r="AS8" s="85"/>
      <c r="AT8" s="85">
        <v>103881410.63000003</v>
      </c>
      <c r="AU8" s="86"/>
      <c r="AV8" s="178">
        <f>+AJ8+AP8</f>
        <v>151563618.46000001</v>
      </c>
      <c r="AW8" s="179">
        <f>+AL8+AR8</f>
        <v>86906966.769999996</v>
      </c>
      <c r="AX8" s="180">
        <f>+AV8+AW8</f>
        <v>238470585.23000002</v>
      </c>
      <c r="AY8" s="82"/>
      <c r="AZ8" s="84">
        <v>209686001.17964557</v>
      </c>
      <c r="BA8" s="85"/>
      <c r="BB8" s="85">
        <v>29011662.350354459</v>
      </c>
      <c r="BC8" s="85"/>
      <c r="BD8" s="85">
        <v>238697663.53000003</v>
      </c>
      <c r="BE8" s="86"/>
      <c r="BF8" s="87">
        <v>142846431.28943259</v>
      </c>
      <c r="BG8" s="85"/>
      <c r="BH8" s="85">
        <v>99730101.290567443</v>
      </c>
      <c r="BI8" s="85"/>
      <c r="BJ8" s="85">
        <v>242576532.58000004</v>
      </c>
      <c r="BK8" s="86"/>
      <c r="BL8" s="178">
        <f>+AZ8+BF8</f>
        <v>352532432.46907818</v>
      </c>
      <c r="BM8" s="179">
        <f>+BB8+BH8</f>
        <v>128741763.64092191</v>
      </c>
      <c r="BN8" s="180">
        <f>+BL8+BM8</f>
        <v>481274196.11000007</v>
      </c>
      <c r="BO8" s="82"/>
      <c r="BP8" s="84">
        <v>136121035.83999994</v>
      </c>
      <c r="BQ8" s="85"/>
      <c r="BR8" s="85">
        <v>16985535.910000004</v>
      </c>
      <c r="BS8" s="85"/>
      <c r="BT8" s="85">
        <v>153106571.74999994</v>
      </c>
      <c r="BU8" s="86"/>
      <c r="BV8" s="87">
        <v>58210463.059999958</v>
      </c>
      <c r="BW8" s="85"/>
      <c r="BX8" s="85">
        <v>63399424.700000033</v>
      </c>
      <c r="BY8" s="85"/>
      <c r="BZ8" s="85">
        <v>121609887.75999999</v>
      </c>
      <c r="CA8" s="86"/>
      <c r="CB8" s="178">
        <f>+BP8+BV8</f>
        <v>194331498.89999992</v>
      </c>
      <c r="CC8" s="179">
        <f>+BR8+BX8</f>
        <v>80384960.610000044</v>
      </c>
      <c r="CD8" s="180">
        <f>+CB8+CC8</f>
        <v>274716459.50999999</v>
      </c>
      <c r="CE8" s="82"/>
      <c r="CF8" s="84">
        <v>225065716.229651</v>
      </c>
      <c r="CG8" s="85"/>
      <c r="CH8" s="85">
        <v>33878283.770348698</v>
      </c>
      <c r="CI8" s="85"/>
      <c r="CJ8" s="85">
        <v>258943999.9999997</v>
      </c>
      <c r="CK8" s="86"/>
      <c r="CL8" s="87">
        <v>129578892.74254988</v>
      </c>
      <c r="CM8" s="85"/>
      <c r="CN8" s="85">
        <v>83333784.257450402</v>
      </c>
      <c r="CO8" s="85"/>
      <c r="CP8" s="85">
        <v>212912677.0000003</v>
      </c>
      <c r="CQ8" s="86"/>
      <c r="CR8" s="178">
        <f>+CF8+CL8</f>
        <v>354644608.97220087</v>
      </c>
      <c r="CS8" s="179">
        <f>+CH8+CN8</f>
        <v>117212068.0277991</v>
      </c>
      <c r="CT8" s="180">
        <f>+CR8+CS8</f>
        <v>471856677</v>
      </c>
      <c r="CU8" s="82"/>
      <c r="CV8" s="87">
        <f t="shared" ref="CV8:CV15" si="0">+D8+T8+AJ8+AZ8+BP8+CF8</f>
        <v>1234882527.2292964</v>
      </c>
      <c r="CW8" s="85"/>
      <c r="CX8" s="85">
        <f t="shared" ref="CX8:CX15" si="1">+F8+V8+AL8+BB8+BR8+CH8</f>
        <v>180154094.90070316</v>
      </c>
      <c r="CY8" s="88"/>
      <c r="CZ8" s="85">
        <f>+CV8+CX8</f>
        <v>1415036622.1299996</v>
      </c>
      <c r="DA8" s="89"/>
      <c r="DB8" s="87">
        <f>+J8+Z8+AP8+BF8+BV8+CL8</f>
        <v>708009965.79506564</v>
      </c>
      <c r="DC8" s="88"/>
      <c r="DD8" s="85">
        <f>+L8+AB8+AR8+BH8+BX8+CN8</f>
        <v>565471865.70801783</v>
      </c>
      <c r="DE8" s="88"/>
      <c r="DF8" s="85">
        <f>+DB8+DD8</f>
        <v>1273481831.5030835</v>
      </c>
      <c r="DG8" s="89"/>
      <c r="DH8" s="228"/>
      <c r="DI8" s="239" t="s">
        <v>72</v>
      </c>
      <c r="DJ8" s="87">
        <f>+CZ8</f>
        <v>1415036622.1299996</v>
      </c>
      <c r="DK8" s="85">
        <f>+DF8</f>
        <v>1273481831.5030835</v>
      </c>
      <c r="DL8" s="86">
        <f>+DJ8+DK8</f>
        <v>2688518453.6330833</v>
      </c>
      <c r="DM8"/>
    </row>
    <row r="9" spans="1:119" s="65" customFormat="1" ht="13.15" customHeight="1">
      <c r="A9" s="74"/>
      <c r="B9" s="74" t="s">
        <v>73</v>
      </c>
      <c r="C9" s="83"/>
      <c r="D9" s="84"/>
      <c r="E9" s="85"/>
      <c r="F9" s="85"/>
      <c r="G9" s="85"/>
      <c r="H9" s="85"/>
      <c r="I9" s="86"/>
      <c r="J9" s="87"/>
      <c r="K9" s="85"/>
      <c r="L9" s="85"/>
      <c r="M9" s="85"/>
      <c r="N9" s="85"/>
      <c r="O9" s="86"/>
      <c r="P9" s="181">
        <f t="shared" ref="P9:P16" si="2">+D9+J9</f>
        <v>0</v>
      </c>
      <c r="Q9" s="182">
        <f t="shared" ref="Q9:Q16" si="3">+F9+L9</f>
        <v>0</v>
      </c>
      <c r="R9" s="183">
        <f t="shared" ref="R9:R16" si="4">+P9+Q9</f>
        <v>0</v>
      </c>
      <c r="S9" s="80"/>
      <c r="T9" s="84"/>
      <c r="U9" s="85"/>
      <c r="V9" s="85"/>
      <c r="W9" s="85"/>
      <c r="X9" s="85"/>
      <c r="Y9" s="86"/>
      <c r="Z9" s="87">
        <v>0</v>
      </c>
      <c r="AA9" s="85"/>
      <c r="AB9" s="85">
        <v>0</v>
      </c>
      <c r="AC9" s="85"/>
      <c r="AD9" s="85"/>
      <c r="AE9" s="86"/>
      <c r="AF9" s="181">
        <f t="shared" ref="AF9:AF16" si="5">+T9+Z9</f>
        <v>0</v>
      </c>
      <c r="AG9" s="182">
        <f t="shared" ref="AG9:AG16" si="6">+V9+AB9</f>
        <v>0</v>
      </c>
      <c r="AH9" s="183">
        <f t="shared" ref="AH9:AH16" si="7">+AF9+AG9</f>
        <v>0</v>
      </c>
      <c r="AI9" s="82"/>
      <c r="AJ9" s="84"/>
      <c r="AK9" s="85"/>
      <c r="AL9" s="85"/>
      <c r="AM9" s="85"/>
      <c r="AN9" s="85"/>
      <c r="AO9" s="86"/>
      <c r="AP9" s="87">
        <v>0</v>
      </c>
      <c r="AQ9" s="85"/>
      <c r="AR9" s="85">
        <v>0</v>
      </c>
      <c r="AS9" s="85"/>
      <c r="AT9" s="85">
        <v>0</v>
      </c>
      <c r="AU9" s="86"/>
      <c r="AV9" s="181">
        <f t="shared" ref="AV9:AV16" si="8">+AJ9+AP9</f>
        <v>0</v>
      </c>
      <c r="AW9" s="182">
        <f t="shared" ref="AW9:AW16" si="9">+AL9+AR9</f>
        <v>0</v>
      </c>
      <c r="AX9" s="183">
        <f t="shared" ref="AX9:AX16" si="10">+AV9+AW9</f>
        <v>0</v>
      </c>
      <c r="AY9" s="82"/>
      <c r="AZ9" s="84"/>
      <c r="BA9" s="85"/>
      <c r="BB9" s="85"/>
      <c r="BC9" s="85"/>
      <c r="BD9" s="85"/>
      <c r="BE9" s="86"/>
      <c r="BF9" s="87"/>
      <c r="BG9" s="85"/>
      <c r="BH9" s="85"/>
      <c r="BI9" s="85"/>
      <c r="BJ9" s="85"/>
      <c r="BK9" s="86"/>
      <c r="BL9" s="181">
        <f t="shared" ref="BL9:BL16" si="11">+AZ9+BF9</f>
        <v>0</v>
      </c>
      <c r="BM9" s="182">
        <f t="shared" ref="BM9:BM16" si="12">+BB9+BH9</f>
        <v>0</v>
      </c>
      <c r="BN9" s="183">
        <f t="shared" ref="BN9:BN16" si="13">+BL9+BM9</f>
        <v>0</v>
      </c>
      <c r="BO9" s="82"/>
      <c r="BP9" s="84"/>
      <c r="BQ9" s="85"/>
      <c r="BR9" s="85"/>
      <c r="BS9" s="85"/>
      <c r="BT9" s="85"/>
      <c r="BU9" s="86"/>
      <c r="BV9" s="87">
        <v>0</v>
      </c>
      <c r="BW9" s="85"/>
      <c r="BX9" s="85">
        <v>0</v>
      </c>
      <c r="BY9" s="85"/>
      <c r="BZ9" s="85">
        <v>0</v>
      </c>
      <c r="CA9" s="86"/>
      <c r="CB9" s="181">
        <f t="shared" ref="CB9:CB16" si="14">+BP9+BV9</f>
        <v>0</v>
      </c>
      <c r="CC9" s="182">
        <f t="shared" ref="CC9:CC16" si="15">+BR9+BX9</f>
        <v>0</v>
      </c>
      <c r="CD9" s="183">
        <f t="shared" ref="CD9:CD16" si="16">+CB9+CC9</f>
        <v>0</v>
      </c>
      <c r="CE9" s="82"/>
      <c r="CF9" s="84"/>
      <c r="CG9" s="85"/>
      <c r="CH9" s="85"/>
      <c r="CI9" s="85"/>
      <c r="CJ9" s="85"/>
      <c r="CK9" s="86"/>
      <c r="CL9" s="87"/>
      <c r="CM9" s="85"/>
      <c r="CN9" s="85"/>
      <c r="CO9" s="85"/>
      <c r="CP9" s="85"/>
      <c r="CQ9" s="86"/>
      <c r="CR9" s="181">
        <f t="shared" ref="CR9:CR16" si="17">+CF9+CL9</f>
        <v>0</v>
      </c>
      <c r="CS9" s="182">
        <f t="shared" ref="CS9:CS16" si="18">+CH9+CN9</f>
        <v>0</v>
      </c>
      <c r="CT9" s="183">
        <f t="shared" ref="CT9:CT16" si="19">+CR9+CS9</f>
        <v>0</v>
      </c>
      <c r="CU9" s="82"/>
      <c r="CV9" s="87">
        <f t="shared" si="0"/>
        <v>0</v>
      </c>
      <c r="CW9" s="85"/>
      <c r="CX9" s="85">
        <f t="shared" si="1"/>
        <v>0</v>
      </c>
      <c r="CY9" s="88"/>
      <c r="CZ9" s="85">
        <f t="shared" ref="CZ9:CZ16" si="20">+CV9+CX9</f>
        <v>0</v>
      </c>
      <c r="DA9" s="89"/>
      <c r="DB9" s="87"/>
      <c r="DC9" s="88"/>
      <c r="DD9" s="85">
        <v>0</v>
      </c>
      <c r="DE9" s="88"/>
      <c r="DF9" s="85">
        <v>0</v>
      </c>
      <c r="DG9" s="89"/>
      <c r="DH9" s="228"/>
      <c r="DI9" s="239" t="s">
        <v>73</v>
      </c>
      <c r="DJ9" s="87">
        <f>+CZ9</f>
        <v>0</v>
      </c>
      <c r="DK9" s="85">
        <f>+DF9</f>
        <v>0</v>
      </c>
      <c r="DL9" s="86">
        <f>+DJ9+DK9</f>
        <v>0</v>
      </c>
      <c r="DM9"/>
    </row>
    <row r="10" spans="1:119" s="65" customFormat="1" ht="13.15" customHeight="1">
      <c r="A10" s="74"/>
      <c r="B10" s="90" t="s">
        <v>74</v>
      </c>
      <c r="C10" s="91"/>
      <c r="D10" s="92">
        <v>187466898.30999991</v>
      </c>
      <c r="E10" s="93"/>
      <c r="F10" s="93">
        <v>23340406.370000001</v>
      </c>
      <c r="G10" s="93"/>
      <c r="H10" s="93">
        <v>210807304.67999992</v>
      </c>
      <c r="I10" s="94"/>
      <c r="J10" s="95">
        <v>103234342.8</v>
      </c>
      <c r="K10" s="93"/>
      <c r="L10" s="93">
        <v>118633052.88</v>
      </c>
      <c r="M10" s="93"/>
      <c r="N10" s="93">
        <v>221867395.68000001</v>
      </c>
      <c r="O10" s="94"/>
      <c r="P10" s="184">
        <f t="shared" si="2"/>
        <v>290701241.1099999</v>
      </c>
      <c r="Q10" s="185">
        <f t="shared" si="3"/>
        <v>141973459.25</v>
      </c>
      <c r="R10" s="186">
        <f t="shared" si="4"/>
        <v>432674700.3599999</v>
      </c>
      <c r="S10" s="80"/>
      <c r="T10" s="92">
        <v>363266039.48000002</v>
      </c>
      <c r="U10" s="93"/>
      <c r="V10" s="93">
        <v>55625868.090000004</v>
      </c>
      <c r="W10" s="93"/>
      <c r="X10" s="93">
        <v>418891907.57000005</v>
      </c>
      <c r="Y10" s="94"/>
      <c r="Z10" s="95">
        <v>235853053.63308311</v>
      </c>
      <c r="AA10" s="93"/>
      <c r="AB10" s="93">
        <v>134780874.21999997</v>
      </c>
      <c r="AC10" s="93"/>
      <c r="AD10" s="93">
        <v>370633927.85308307</v>
      </c>
      <c r="AE10" s="94"/>
      <c r="AF10" s="184">
        <f t="shared" si="5"/>
        <v>599119093.11308312</v>
      </c>
      <c r="AG10" s="185">
        <f t="shared" si="6"/>
        <v>190406742.30999997</v>
      </c>
      <c r="AH10" s="186">
        <f t="shared" si="7"/>
        <v>789525835.42308307</v>
      </c>
      <c r="AI10" s="82"/>
      <c r="AJ10" s="92">
        <v>113276836.18999998</v>
      </c>
      <c r="AK10" s="93"/>
      <c r="AL10" s="93">
        <v>21312338.41</v>
      </c>
      <c r="AM10" s="93"/>
      <c r="AN10" s="93">
        <v>134589174.59999999</v>
      </c>
      <c r="AO10" s="94"/>
      <c r="AP10" s="95">
        <v>38286782.270000018</v>
      </c>
      <c r="AQ10" s="93"/>
      <c r="AR10" s="93">
        <v>65594628.359999999</v>
      </c>
      <c r="AS10" s="93"/>
      <c r="AT10" s="93">
        <v>103881410.63000003</v>
      </c>
      <c r="AU10" s="94"/>
      <c r="AV10" s="184">
        <f t="shared" si="8"/>
        <v>151563618.46000001</v>
      </c>
      <c r="AW10" s="185">
        <f t="shared" si="9"/>
        <v>86906966.769999996</v>
      </c>
      <c r="AX10" s="186">
        <f t="shared" si="10"/>
        <v>238470585.23000002</v>
      </c>
      <c r="AY10" s="82"/>
      <c r="AZ10" s="92">
        <v>209686001.17964557</v>
      </c>
      <c r="BA10" s="93"/>
      <c r="BB10" s="93">
        <v>29011662.350354459</v>
      </c>
      <c r="BC10" s="93"/>
      <c r="BD10" s="93">
        <v>238697663.53000003</v>
      </c>
      <c r="BE10" s="94"/>
      <c r="BF10" s="95">
        <v>142846431.28943259</v>
      </c>
      <c r="BG10" s="93"/>
      <c r="BH10" s="93">
        <v>99730101.290567443</v>
      </c>
      <c r="BI10" s="93"/>
      <c r="BJ10" s="93">
        <v>242576532.58000004</v>
      </c>
      <c r="BK10" s="94"/>
      <c r="BL10" s="184">
        <f t="shared" si="11"/>
        <v>352532432.46907818</v>
      </c>
      <c r="BM10" s="185">
        <f t="shared" si="12"/>
        <v>128741763.64092191</v>
      </c>
      <c r="BN10" s="186">
        <f t="shared" si="13"/>
        <v>481274196.11000007</v>
      </c>
      <c r="BO10" s="82"/>
      <c r="BP10" s="92">
        <v>136121035.83999994</v>
      </c>
      <c r="BQ10" s="93"/>
      <c r="BR10" s="93">
        <v>16985535.910000004</v>
      </c>
      <c r="BS10" s="93"/>
      <c r="BT10" s="93">
        <v>153106571.74999994</v>
      </c>
      <c r="BU10" s="94"/>
      <c r="BV10" s="95">
        <v>58210463.059999958</v>
      </c>
      <c r="BW10" s="93"/>
      <c r="BX10" s="93">
        <v>63399424.700000033</v>
      </c>
      <c r="BY10" s="93"/>
      <c r="BZ10" s="93">
        <v>121609887.75999999</v>
      </c>
      <c r="CA10" s="94"/>
      <c r="CB10" s="184">
        <f t="shared" si="14"/>
        <v>194331498.89999992</v>
      </c>
      <c r="CC10" s="185">
        <f t="shared" si="15"/>
        <v>80384960.610000044</v>
      </c>
      <c r="CD10" s="186">
        <f t="shared" si="16"/>
        <v>274716459.50999999</v>
      </c>
      <c r="CE10" s="82"/>
      <c r="CF10" s="92">
        <v>225065716.229651</v>
      </c>
      <c r="CG10" s="93"/>
      <c r="CH10" s="93">
        <v>33878283.770348698</v>
      </c>
      <c r="CI10" s="93"/>
      <c r="CJ10" s="93">
        <v>258943999.9999997</v>
      </c>
      <c r="CK10" s="94"/>
      <c r="CL10" s="95">
        <v>129578892.74254988</v>
      </c>
      <c r="CM10" s="93"/>
      <c r="CN10" s="93">
        <v>83333784.257450402</v>
      </c>
      <c r="CO10" s="93"/>
      <c r="CP10" s="93">
        <v>212912677.0000003</v>
      </c>
      <c r="CQ10" s="94"/>
      <c r="CR10" s="184">
        <f t="shared" si="17"/>
        <v>354644608.97220087</v>
      </c>
      <c r="CS10" s="185">
        <f t="shared" si="18"/>
        <v>117212068.0277991</v>
      </c>
      <c r="CT10" s="186">
        <f t="shared" si="19"/>
        <v>471856677</v>
      </c>
      <c r="CU10" s="82"/>
      <c r="CV10" s="87">
        <f t="shared" si="0"/>
        <v>1234882527.2292964</v>
      </c>
      <c r="CW10" s="85"/>
      <c r="CX10" s="85">
        <f t="shared" si="1"/>
        <v>180154094.90070316</v>
      </c>
      <c r="CY10" s="96"/>
      <c r="CZ10" s="85">
        <f t="shared" si="20"/>
        <v>1415036622.1299996</v>
      </c>
      <c r="DA10" s="97"/>
      <c r="DB10" s="95">
        <f>+DB8+DB9</f>
        <v>708009965.79506564</v>
      </c>
      <c r="DC10" s="96"/>
      <c r="DD10" s="93">
        <f>+DD8+DD9</f>
        <v>565471865.70801783</v>
      </c>
      <c r="DE10" s="96"/>
      <c r="DF10" s="93">
        <f>+DF8+DF9</f>
        <v>1273481831.5030835</v>
      </c>
      <c r="DG10" s="97"/>
      <c r="DH10" s="227"/>
      <c r="DI10" s="240" t="s">
        <v>74</v>
      </c>
      <c r="DJ10" s="95">
        <f>+DJ8</f>
        <v>1415036622.1299996</v>
      </c>
      <c r="DK10" s="93">
        <f>+DK8</f>
        <v>1273481831.5030835</v>
      </c>
      <c r="DL10" s="94">
        <f>+DL8</f>
        <v>2688518453.6330833</v>
      </c>
      <c r="DM10"/>
    </row>
    <row r="11" spans="1:119" s="65" customFormat="1" ht="15.6">
      <c r="A11" s="74">
        <v>2</v>
      </c>
      <c r="B11" s="74" t="s">
        <v>75</v>
      </c>
      <c r="C11" s="83"/>
      <c r="D11" s="84">
        <v>0</v>
      </c>
      <c r="E11" s="85"/>
      <c r="F11" s="85">
        <v>-1622088.7399999993</v>
      </c>
      <c r="G11" s="85"/>
      <c r="H11" s="85">
        <v>-1622088.7399999993</v>
      </c>
      <c r="I11" s="86"/>
      <c r="J11" s="87">
        <v>-13533045.879999999</v>
      </c>
      <c r="K11" s="85"/>
      <c r="L11" s="85">
        <v>-17260700.75</v>
      </c>
      <c r="M11" s="85"/>
      <c r="N11" s="85">
        <v>-30793746.629999999</v>
      </c>
      <c r="O11" s="86"/>
      <c r="P11" s="178">
        <f t="shared" si="2"/>
        <v>-13533045.879999999</v>
      </c>
      <c r="Q11" s="179">
        <f t="shared" si="3"/>
        <v>-18882789.489999998</v>
      </c>
      <c r="R11" s="180">
        <f t="shared" si="4"/>
        <v>-32415835.369999997</v>
      </c>
      <c r="S11" s="80"/>
      <c r="T11" s="84">
        <v>-19855434.739999998</v>
      </c>
      <c r="U11" s="85"/>
      <c r="V11" s="85">
        <v>-6260450.7999999998</v>
      </c>
      <c r="W11" s="85"/>
      <c r="X11" s="85">
        <v>-26115885.539999999</v>
      </c>
      <c r="Y11" s="86"/>
      <c r="Z11" s="87">
        <v>-16973427.369999997</v>
      </c>
      <c r="AA11" s="85"/>
      <c r="AB11" s="85">
        <v>-33394521.689999998</v>
      </c>
      <c r="AC11" s="85"/>
      <c r="AD11" s="85">
        <v>-50367949.059999995</v>
      </c>
      <c r="AE11" s="86"/>
      <c r="AF11" s="178">
        <f t="shared" si="5"/>
        <v>-36828862.109999999</v>
      </c>
      <c r="AG11" s="179">
        <f t="shared" si="6"/>
        <v>-39654972.489999995</v>
      </c>
      <c r="AH11" s="180">
        <f t="shared" si="7"/>
        <v>-76483834.599999994</v>
      </c>
      <c r="AI11" s="82"/>
      <c r="AJ11" s="84"/>
      <c r="AK11" s="85"/>
      <c r="AL11" s="85"/>
      <c r="AM11" s="85"/>
      <c r="AN11" s="85"/>
      <c r="AO11" s="86"/>
      <c r="AP11" s="87">
        <v>0</v>
      </c>
      <c r="AQ11" s="85"/>
      <c r="AR11" s="85">
        <v>0</v>
      </c>
      <c r="AS11" s="85"/>
      <c r="AT11" s="85">
        <v>0</v>
      </c>
      <c r="AU11" s="86"/>
      <c r="AV11" s="178">
        <f t="shared" si="8"/>
        <v>0</v>
      </c>
      <c r="AW11" s="179">
        <f t="shared" si="9"/>
        <v>0</v>
      </c>
      <c r="AX11" s="180">
        <f t="shared" si="10"/>
        <v>0</v>
      </c>
      <c r="AY11" s="82"/>
      <c r="AZ11" s="84"/>
      <c r="BA11" s="85"/>
      <c r="BB11" s="85"/>
      <c r="BC11" s="85"/>
      <c r="BD11" s="85">
        <v>0</v>
      </c>
      <c r="BE11" s="86"/>
      <c r="BF11" s="87">
        <v>0</v>
      </c>
      <c r="BG11" s="85"/>
      <c r="BH11" s="85">
        <v>0</v>
      </c>
      <c r="BI11" s="85"/>
      <c r="BJ11" s="85">
        <v>0</v>
      </c>
      <c r="BK11" s="86"/>
      <c r="BL11" s="178">
        <f t="shared" si="11"/>
        <v>0</v>
      </c>
      <c r="BM11" s="179">
        <f t="shared" si="12"/>
        <v>0</v>
      </c>
      <c r="BN11" s="180">
        <f t="shared" si="13"/>
        <v>0</v>
      </c>
      <c r="BO11" s="82"/>
      <c r="BP11" s="84">
        <v>1056323.4800000002</v>
      </c>
      <c r="BQ11" s="85"/>
      <c r="BR11" s="85">
        <v>1498577.01</v>
      </c>
      <c r="BS11" s="85"/>
      <c r="BT11" s="85">
        <v>2554900.4900000002</v>
      </c>
      <c r="BU11" s="86"/>
      <c r="BV11" s="87">
        <v>17790746.640000008</v>
      </c>
      <c r="BW11" s="85"/>
      <c r="BX11" s="85">
        <v>-15554990.919999981</v>
      </c>
      <c r="BY11" s="85"/>
      <c r="BZ11" s="85">
        <v>2235755.7200000267</v>
      </c>
      <c r="CA11" s="86"/>
      <c r="CB11" s="178">
        <f t="shared" si="14"/>
        <v>18847070.120000008</v>
      </c>
      <c r="CC11" s="179">
        <f t="shared" si="15"/>
        <v>-14056413.909999982</v>
      </c>
      <c r="CD11" s="180">
        <f t="shared" si="16"/>
        <v>4790656.210000027</v>
      </c>
      <c r="CE11" s="82"/>
      <c r="CF11" s="84">
        <v>0</v>
      </c>
      <c r="CG11" s="85"/>
      <c r="CH11" s="85">
        <v>0</v>
      </c>
      <c r="CI11" s="85"/>
      <c r="CJ11" s="85">
        <v>0</v>
      </c>
      <c r="CK11" s="86"/>
      <c r="CL11" s="87">
        <v>0</v>
      </c>
      <c r="CM11" s="85"/>
      <c r="CN11" s="85">
        <v>0</v>
      </c>
      <c r="CO11" s="85"/>
      <c r="CP11" s="85">
        <v>0</v>
      </c>
      <c r="CQ11" s="86"/>
      <c r="CR11" s="178">
        <f t="shared" si="17"/>
        <v>0</v>
      </c>
      <c r="CS11" s="179">
        <f t="shared" si="18"/>
        <v>0</v>
      </c>
      <c r="CT11" s="180">
        <f t="shared" si="19"/>
        <v>0</v>
      </c>
      <c r="CU11" s="82"/>
      <c r="CV11" s="87">
        <f t="shared" si="0"/>
        <v>-18799111.259999998</v>
      </c>
      <c r="CW11" s="85"/>
      <c r="CX11" s="85">
        <f t="shared" si="1"/>
        <v>-6383962.5299999993</v>
      </c>
      <c r="CY11" s="88"/>
      <c r="CZ11" s="85">
        <f t="shared" si="20"/>
        <v>-25183073.789999999</v>
      </c>
      <c r="DA11" s="89"/>
      <c r="DB11" s="87">
        <f t="shared" ref="DB11:DB15" si="21">+J11+Z11+AP11+BF11+BV11+CL11</f>
        <v>-12715726.609999988</v>
      </c>
      <c r="DC11" s="88"/>
      <c r="DD11" s="85">
        <f t="shared" ref="DD11:DD15" si="22">+L11+AB11+AR11+BH11+BX11+CN11</f>
        <v>-66210213.359999977</v>
      </c>
      <c r="DE11" s="88"/>
      <c r="DF11" s="85">
        <f t="shared" ref="DF11:DF15" si="23">+DB11+DD11</f>
        <v>-78925939.969999969</v>
      </c>
      <c r="DG11" s="89"/>
      <c r="DH11" s="226"/>
      <c r="DI11" s="239" t="s">
        <v>75</v>
      </c>
      <c r="DJ11" s="87">
        <f t="shared" ref="DJ11:DJ15" si="24">+CZ11</f>
        <v>-25183073.789999999</v>
      </c>
      <c r="DK11" s="85">
        <f t="shared" ref="DK11:DK15" si="25">+DF11</f>
        <v>-78925939.969999969</v>
      </c>
      <c r="DL11" s="86">
        <f t="shared" ref="DL11:DL15" si="26">+DJ11+DK11</f>
        <v>-104109013.75999996</v>
      </c>
      <c r="DM11"/>
    </row>
    <row r="12" spans="1:119" s="65" customFormat="1" ht="15.6">
      <c r="A12" s="74">
        <v>3</v>
      </c>
      <c r="B12" s="74" t="s">
        <v>76</v>
      </c>
      <c r="C12" s="83"/>
      <c r="D12" s="84">
        <v>0</v>
      </c>
      <c r="E12" s="85"/>
      <c r="F12" s="85">
        <v>0</v>
      </c>
      <c r="G12" s="85"/>
      <c r="H12" s="85">
        <v>0</v>
      </c>
      <c r="I12" s="86"/>
      <c r="J12" s="87">
        <v>0</v>
      </c>
      <c r="K12" s="85"/>
      <c r="L12" s="85">
        <v>0</v>
      </c>
      <c r="M12" s="85"/>
      <c r="N12" s="85">
        <v>0</v>
      </c>
      <c r="O12" s="86"/>
      <c r="P12" s="178">
        <f t="shared" si="2"/>
        <v>0</v>
      </c>
      <c r="Q12" s="179">
        <f t="shared" si="3"/>
        <v>0</v>
      </c>
      <c r="R12" s="180">
        <f t="shared" si="4"/>
        <v>0</v>
      </c>
      <c r="S12" s="80"/>
      <c r="T12" s="84"/>
      <c r="U12" s="85"/>
      <c r="V12" s="85"/>
      <c r="W12" s="85"/>
      <c r="X12" s="85">
        <v>0</v>
      </c>
      <c r="Y12" s="86"/>
      <c r="Z12" s="87">
        <v>0</v>
      </c>
      <c r="AA12" s="85"/>
      <c r="AB12" s="85">
        <v>0</v>
      </c>
      <c r="AC12" s="85"/>
      <c r="AD12" s="85">
        <v>0</v>
      </c>
      <c r="AE12" s="86"/>
      <c r="AF12" s="178">
        <f t="shared" si="5"/>
        <v>0</v>
      </c>
      <c r="AG12" s="179">
        <f t="shared" si="6"/>
        <v>0</v>
      </c>
      <c r="AH12" s="180">
        <f t="shared" si="7"/>
        <v>0</v>
      </c>
      <c r="AI12" s="82"/>
      <c r="AJ12" s="84"/>
      <c r="AK12" s="85"/>
      <c r="AL12" s="85"/>
      <c r="AM12" s="85"/>
      <c r="AN12" s="85"/>
      <c r="AO12" s="86"/>
      <c r="AP12" s="87">
        <v>0</v>
      </c>
      <c r="AQ12" s="85"/>
      <c r="AR12" s="85">
        <v>0</v>
      </c>
      <c r="AS12" s="85"/>
      <c r="AT12" s="85">
        <v>0</v>
      </c>
      <c r="AU12" s="86"/>
      <c r="AV12" s="178">
        <f t="shared" si="8"/>
        <v>0</v>
      </c>
      <c r="AW12" s="179">
        <f t="shared" si="9"/>
        <v>0</v>
      </c>
      <c r="AX12" s="180">
        <f t="shared" si="10"/>
        <v>0</v>
      </c>
      <c r="AY12" s="82"/>
      <c r="AZ12" s="84"/>
      <c r="BA12" s="85"/>
      <c r="BB12" s="85"/>
      <c r="BC12" s="85"/>
      <c r="BD12" s="85">
        <v>0</v>
      </c>
      <c r="BE12" s="86"/>
      <c r="BF12" s="87">
        <v>0</v>
      </c>
      <c r="BG12" s="85"/>
      <c r="BH12" s="85">
        <v>0</v>
      </c>
      <c r="BI12" s="85"/>
      <c r="BJ12" s="85">
        <v>0</v>
      </c>
      <c r="BK12" s="86"/>
      <c r="BL12" s="178">
        <f t="shared" si="11"/>
        <v>0</v>
      </c>
      <c r="BM12" s="179">
        <f t="shared" si="12"/>
        <v>0</v>
      </c>
      <c r="BN12" s="180">
        <f t="shared" si="13"/>
        <v>0</v>
      </c>
      <c r="BO12" s="82"/>
      <c r="BP12" s="84">
        <v>0</v>
      </c>
      <c r="BQ12" s="85"/>
      <c r="BR12" s="85">
        <v>0</v>
      </c>
      <c r="BS12" s="85"/>
      <c r="BT12" s="85"/>
      <c r="BU12" s="86"/>
      <c r="BV12" s="87">
        <v>0</v>
      </c>
      <c r="BW12" s="85"/>
      <c r="BX12" s="85">
        <v>0</v>
      </c>
      <c r="BY12" s="85"/>
      <c r="BZ12" s="85">
        <v>0</v>
      </c>
      <c r="CA12" s="86"/>
      <c r="CB12" s="178">
        <f t="shared" si="14"/>
        <v>0</v>
      </c>
      <c r="CC12" s="179">
        <f t="shared" si="15"/>
        <v>0</v>
      </c>
      <c r="CD12" s="180">
        <f t="shared" si="16"/>
        <v>0</v>
      </c>
      <c r="CE12" s="82"/>
      <c r="CF12" s="84">
        <v>0</v>
      </c>
      <c r="CG12" s="85"/>
      <c r="CH12" s="85">
        <v>0</v>
      </c>
      <c r="CI12" s="85"/>
      <c r="CJ12" s="85">
        <v>0</v>
      </c>
      <c r="CK12" s="86"/>
      <c r="CL12" s="87">
        <v>0</v>
      </c>
      <c r="CM12" s="85"/>
      <c r="CN12" s="85">
        <v>0</v>
      </c>
      <c r="CO12" s="85"/>
      <c r="CP12" s="85">
        <v>0</v>
      </c>
      <c r="CQ12" s="86"/>
      <c r="CR12" s="178">
        <f t="shared" si="17"/>
        <v>0</v>
      </c>
      <c r="CS12" s="179">
        <f t="shared" si="18"/>
        <v>0</v>
      </c>
      <c r="CT12" s="180">
        <f t="shared" si="19"/>
        <v>0</v>
      </c>
      <c r="CU12" s="82"/>
      <c r="CV12" s="87">
        <f t="shared" si="0"/>
        <v>0</v>
      </c>
      <c r="CW12" s="85"/>
      <c r="CX12" s="85">
        <f t="shared" si="1"/>
        <v>0</v>
      </c>
      <c r="CY12" s="88"/>
      <c r="CZ12" s="85">
        <f t="shared" si="20"/>
        <v>0</v>
      </c>
      <c r="DA12" s="89"/>
      <c r="DB12" s="87">
        <f t="shared" si="21"/>
        <v>0</v>
      </c>
      <c r="DC12" s="88"/>
      <c r="DD12" s="85">
        <f t="shared" si="22"/>
        <v>0</v>
      </c>
      <c r="DE12" s="88"/>
      <c r="DF12" s="85">
        <f t="shared" si="23"/>
        <v>0</v>
      </c>
      <c r="DG12" s="89"/>
      <c r="DH12" s="226"/>
      <c r="DI12" s="239" t="s">
        <v>76</v>
      </c>
      <c r="DJ12" s="87">
        <f t="shared" si="24"/>
        <v>0</v>
      </c>
      <c r="DK12" s="85">
        <f t="shared" si="25"/>
        <v>0</v>
      </c>
      <c r="DL12" s="86">
        <f t="shared" si="26"/>
        <v>0</v>
      </c>
      <c r="DM12"/>
    </row>
    <row r="13" spans="1:119" s="65" customFormat="1" ht="15.6">
      <c r="A13" s="74">
        <v>4</v>
      </c>
      <c r="B13" s="74" t="s">
        <v>77</v>
      </c>
      <c r="C13" s="83"/>
      <c r="D13" s="84">
        <v>0</v>
      </c>
      <c r="E13" s="85"/>
      <c r="F13" s="85">
        <v>0</v>
      </c>
      <c r="G13" s="85"/>
      <c r="H13" s="85">
        <v>0</v>
      </c>
      <c r="I13" s="86"/>
      <c r="J13" s="87">
        <v>0</v>
      </c>
      <c r="K13" s="85"/>
      <c r="L13" s="85">
        <v>0</v>
      </c>
      <c r="M13" s="85"/>
      <c r="N13" s="85">
        <v>0</v>
      </c>
      <c r="O13" s="86"/>
      <c r="P13" s="178">
        <f t="shared" si="2"/>
        <v>0</v>
      </c>
      <c r="Q13" s="179">
        <f t="shared" si="3"/>
        <v>0</v>
      </c>
      <c r="R13" s="180">
        <f t="shared" si="4"/>
        <v>0</v>
      </c>
      <c r="S13" s="80"/>
      <c r="T13" s="84"/>
      <c r="U13" s="85"/>
      <c r="V13" s="85"/>
      <c r="W13" s="85"/>
      <c r="X13" s="85">
        <v>0</v>
      </c>
      <c r="Y13" s="86"/>
      <c r="Z13" s="87">
        <v>0</v>
      </c>
      <c r="AA13" s="85"/>
      <c r="AB13" s="85">
        <v>0</v>
      </c>
      <c r="AC13" s="85"/>
      <c r="AD13" s="85">
        <v>0</v>
      </c>
      <c r="AE13" s="86"/>
      <c r="AF13" s="178">
        <f t="shared" si="5"/>
        <v>0</v>
      </c>
      <c r="AG13" s="179">
        <f t="shared" si="6"/>
        <v>0</v>
      </c>
      <c r="AH13" s="180">
        <f t="shared" si="7"/>
        <v>0</v>
      </c>
      <c r="AI13" s="82"/>
      <c r="AJ13" s="84"/>
      <c r="AK13" s="85"/>
      <c r="AL13" s="85"/>
      <c r="AM13" s="85"/>
      <c r="AN13" s="85"/>
      <c r="AO13" s="86"/>
      <c r="AP13" s="87">
        <v>0</v>
      </c>
      <c r="AQ13" s="85"/>
      <c r="AR13" s="85">
        <v>0</v>
      </c>
      <c r="AS13" s="85"/>
      <c r="AT13" s="85">
        <v>0</v>
      </c>
      <c r="AU13" s="86"/>
      <c r="AV13" s="178">
        <f t="shared" si="8"/>
        <v>0</v>
      </c>
      <c r="AW13" s="179">
        <f t="shared" si="9"/>
        <v>0</v>
      </c>
      <c r="AX13" s="180">
        <f t="shared" si="10"/>
        <v>0</v>
      </c>
      <c r="AY13" s="82"/>
      <c r="AZ13" s="84"/>
      <c r="BA13" s="85"/>
      <c r="BB13" s="85"/>
      <c r="BC13" s="85"/>
      <c r="BD13" s="85">
        <v>0</v>
      </c>
      <c r="BE13" s="86"/>
      <c r="BF13" s="87">
        <v>0</v>
      </c>
      <c r="BG13" s="85"/>
      <c r="BH13" s="85">
        <v>0</v>
      </c>
      <c r="BI13" s="85"/>
      <c r="BJ13" s="85">
        <v>0</v>
      </c>
      <c r="BK13" s="86"/>
      <c r="BL13" s="178">
        <f t="shared" si="11"/>
        <v>0</v>
      </c>
      <c r="BM13" s="179">
        <f t="shared" si="12"/>
        <v>0</v>
      </c>
      <c r="BN13" s="180">
        <f t="shared" si="13"/>
        <v>0</v>
      </c>
      <c r="BO13" s="82"/>
      <c r="BP13" s="84">
        <v>0</v>
      </c>
      <c r="BQ13" s="85"/>
      <c r="BR13" s="85">
        <v>0</v>
      </c>
      <c r="BS13" s="85"/>
      <c r="BT13" s="85"/>
      <c r="BU13" s="86"/>
      <c r="BV13" s="87">
        <v>0</v>
      </c>
      <c r="BW13" s="85"/>
      <c r="BX13" s="85">
        <v>0</v>
      </c>
      <c r="BY13" s="85"/>
      <c r="BZ13" s="85">
        <v>0</v>
      </c>
      <c r="CA13" s="86"/>
      <c r="CB13" s="178">
        <f t="shared" si="14"/>
        <v>0</v>
      </c>
      <c r="CC13" s="179">
        <f t="shared" si="15"/>
        <v>0</v>
      </c>
      <c r="CD13" s="180">
        <f t="shared" si="16"/>
        <v>0</v>
      </c>
      <c r="CE13" s="82"/>
      <c r="CF13" s="84">
        <v>0</v>
      </c>
      <c r="CG13" s="85"/>
      <c r="CH13" s="85">
        <v>0</v>
      </c>
      <c r="CI13" s="85"/>
      <c r="CJ13" s="85">
        <v>0</v>
      </c>
      <c r="CK13" s="86"/>
      <c r="CL13" s="87">
        <v>0</v>
      </c>
      <c r="CM13" s="85"/>
      <c r="CN13" s="85">
        <v>0</v>
      </c>
      <c r="CO13" s="85"/>
      <c r="CP13" s="85">
        <v>0</v>
      </c>
      <c r="CQ13" s="86"/>
      <c r="CR13" s="178">
        <f t="shared" si="17"/>
        <v>0</v>
      </c>
      <c r="CS13" s="179">
        <f t="shared" si="18"/>
        <v>0</v>
      </c>
      <c r="CT13" s="180">
        <f t="shared" si="19"/>
        <v>0</v>
      </c>
      <c r="CU13" s="82"/>
      <c r="CV13" s="87">
        <f t="shared" si="0"/>
        <v>0</v>
      </c>
      <c r="CW13" s="85"/>
      <c r="CX13" s="85">
        <f t="shared" si="1"/>
        <v>0</v>
      </c>
      <c r="CY13" s="88"/>
      <c r="CZ13" s="85">
        <f t="shared" si="20"/>
        <v>0</v>
      </c>
      <c r="DA13" s="89"/>
      <c r="DB13" s="87">
        <f t="shared" si="21"/>
        <v>0</v>
      </c>
      <c r="DC13" s="88"/>
      <c r="DD13" s="85">
        <f t="shared" si="22"/>
        <v>0</v>
      </c>
      <c r="DE13" s="88"/>
      <c r="DF13" s="85">
        <f t="shared" si="23"/>
        <v>0</v>
      </c>
      <c r="DG13" s="89"/>
      <c r="DH13" s="226"/>
      <c r="DI13" s="239" t="s">
        <v>77</v>
      </c>
      <c r="DJ13" s="87">
        <f t="shared" si="24"/>
        <v>0</v>
      </c>
      <c r="DK13" s="85">
        <f t="shared" si="25"/>
        <v>0</v>
      </c>
      <c r="DL13" s="86">
        <f t="shared" si="26"/>
        <v>0</v>
      </c>
      <c r="DM13"/>
    </row>
    <row r="14" spans="1:119" s="65" customFormat="1" ht="15.6">
      <c r="A14" s="74">
        <v>5</v>
      </c>
      <c r="B14" s="74" t="s">
        <v>78</v>
      </c>
      <c r="C14" s="83"/>
      <c r="D14" s="84">
        <v>0</v>
      </c>
      <c r="E14" s="85"/>
      <c r="F14" s="85">
        <v>0</v>
      </c>
      <c r="G14" s="85"/>
      <c r="H14" s="85">
        <v>0</v>
      </c>
      <c r="I14" s="86"/>
      <c r="J14" s="87">
        <v>0</v>
      </c>
      <c r="K14" s="85"/>
      <c r="L14" s="85">
        <v>0</v>
      </c>
      <c r="M14" s="85"/>
      <c r="N14" s="85">
        <v>0</v>
      </c>
      <c r="O14" s="86"/>
      <c r="P14" s="178">
        <f t="shared" si="2"/>
        <v>0</v>
      </c>
      <c r="Q14" s="179">
        <f t="shared" si="3"/>
        <v>0</v>
      </c>
      <c r="R14" s="180">
        <f t="shared" si="4"/>
        <v>0</v>
      </c>
      <c r="S14" s="80"/>
      <c r="T14" s="84"/>
      <c r="U14" s="85"/>
      <c r="V14" s="85"/>
      <c r="W14" s="85"/>
      <c r="X14" s="85">
        <v>0</v>
      </c>
      <c r="Y14" s="86"/>
      <c r="Z14" s="87">
        <v>0</v>
      </c>
      <c r="AA14" s="85"/>
      <c r="AB14" s="85">
        <v>0</v>
      </c>
      <c r="AC14" s="85"/>
      <c r="AD14" s="85">
        <v>0</v>
      </c>
      <c r="AE14" s="86"/>
      <c r="AF14" s="178">
        <f t="shared" si="5"/>
        <v>0</v>
      </c>
      <c r="AG14" s="179">
        <f t="shared" si="6"/>
        <v>0</v>
      </c>
      <c r="AH14" s="180">
        <f t="shared" si="7"/>
        <v>0</v>
      </c>
      <c r="AI14" s="82"/>
      <c r="AJ14" s="84">
        <v>9318446.0342657249</v>
      </c>
      <c r="AK14" s="85"/>
      <c r="AL14" s="85">
        <v>1181826.8657342747</v>
      </c>
      <c r="AM14" s="85"/>
      <c r="AN14" s="85">
        <v>10500272.9</v>
      </c>
      <c r="AO14" s="86"/>
      <c r="AP14" s="87">
        <v>3350213.7781790346</v>
      </c>
      <c r="AQ14" s="85"/>
      <c r="AR14" s="85">
        <v>-5166257.1681790352</v>
      </c>
      <c r="AS14" s="85"/>
      <c r="AT14" s="85">
        <v>-1816043.3900000006</v>
      </c>
      <c r="AU14" s="86"/>
      <c r="AV14" s="178">
        <f t="shared" si="8"/>
        <v>12668659.81244476</v>
      </c>
      <c r="AW14" s="179">
        <f t="shared" si="9"/>
        <v>-3984430.3024447607</v>
      </c>
      <c r="AX14" s="180">
        <f t="shared" si="10"/>
        <v>8684229.5099999979</v>
      </c>
      <c r="AY14" s="82"/>
      <c r="AZ14" s="84"/>
      <c r="BA14" s="85"/>
      <c r="BB14" s="85"/>
      <c r="BC14" s="85"/>
      <c r="BD14" s="85">
        <v>0</v>
      </c>
      <c r="BE14" s="86"/>
      <c r="BF14" s="87">
        <v>0</v>
      </c>
      <c r="BG14" s="85"/>
      <c r="BH14" s="85">
        <v>0</v>
      </c>
      <c r="BI14" s="85"/>
      <c r="BJ14" s="85">
        <v>0</v>
      </c>
      <c r="BK14" s="86"/>
      <c r="BL14" s="178">
        <f t="shared" si="11"/>
        <v>0</v>
      </c>
      <c r="BM14" s="179">
        <f t="shared" si="12"/>
        <v>0</v>
      </c>
      <c r="BN14" s="180">
        <f t="shared" si="13"/>
        <v>0</v>
      </c>
      <c r="BO14" s="82"/>
      <c r="BP14" s="84">
        <v>50.309999999999995</v>
      </c>
      <c r="BQ14" s="85"/>
      <c r="BR14" s="85">
        <v>0</v>
      </c>
      <c r="BS14" s="85"/>
      <c r="BT14" s="85"/>
      <c r="BU14" s="86"/>
      <c r="BV14" s="87">
        <v>0</v>
      </c>
      <c r="BW14" s="85"/>
      <c r="BX14" s="85">
        <v>0</v>
      </c>
      <c r="BY14" s="85"/>
      <c r="BZ14" s="85">
        <v>0</v>
      </c>
      <c r="CA14" s="86"/>
      <c r="CB14" s="178">
        <f t="shared" si="14"/>
        <v>50.309999999999995</v>
      </c>
      <c r="CC14" s="179">
        <f t="shared" si="15"/>
        <v>0</v>
      </c>
      <c r="CD14" s="180">
        <f t="shared" si="16"/>
        <v>50.309999999999995</v>
      </c>
      <c r="CE14" s="82"/>
      <c r="CF14" s="84">
        <v>0</v>
      </c>
      <c r="CG14" s="85"/>
      <c r="CH14" s="85">
        <v>0</v>
      </c>
      <c r="CI14" s="85"/>
      <c r="CJ14" s="85">
        <v>0</v>
      </c>
      <c r="CK14" s="86"/>
      <c r="CL14" s="87">
        <v>0</v>
      </c>
      <c r="CM14" s="85"/>
      <c r="CN14" s="85">
        <v>0</v>
      </c>
      <c r="CO14" s="85"/>
      <c r="CP14" s="85">
        <v>0</v>
      </c>
      <c r="CQ14" s="86"/>
      <c r="CR14" s="178">
        <f t="shared" si="17"/>
        <v>0</v>
      </c>
      <c r="CS14" s="179">
        <f t="shared" si="18"/>
        <v>0</v>
      </c>
      <c r="CT14" s="180">
        <f t="shared" si="19"/>
        <v>0</v>
      </c>
      <c r="CU14" s="82"/>
      <c r="CV14" s="87">
        <f t="shared" si="0"/>
        <v>9318496.3442657255</v>
      </c>
      <c r="CW14" s="85"/>
      <c r="CX14" s="85">
        <f t="shared" si="1"/>
        <v>1181826.8657342747</v>
      </c>
      <c r="CY14" s="88"/>
      <c r="CZ14" s="85">
        <f t="shared" si="20"/>
        <v>10500323.210000001</v>
      </c>
      <c r="DA14" s="89"/>
      <c r="DB14" s="87">
        <f t="shared" si="21"/>
        <v>3350213.7781790346</v>
      </c>
      <c r="DC14" s="88"/>
      <c r="DD14" s="85">
        <f t="shared" si="22"/>
        <v>-5166257.1681790352</v>
      </c>
      <c r="DE14" s="88"/>
      <c r="DF14" s="85">
        <f t="shared" si="23"/>
        <v>-1816043.3900000006</v>
      </c>
      <c r="DG14" s="89"/>
      <c r="DH14" s="226"/>
      <c r="DI14" s="239" t="s">
        <v>78</v>
      </c>
      <c r="DJ14" s="87">
        <f t="shared" si="24"/>
        <v>10500323.210000001</v>
      </c>
      <c r="DK14" s="85">
        <f t="shared" si="25"/>
        <v>-1816043.3900000006</v>
      </c>
      <c r="DL14" s="86">
        <f t="shared" si="26"/>
        <v>8684279.8200000003</v>
      </c>
      <c r="DM14"/>
    </row>
    <row r="15" spans="1:119" s="65" customFormat="1" ht="15.6">
      <c r="A15" s="74">
        <v>6</v>
      </c>
      <c r="B15" s="74" t="s">
        <v>79</v>
      </c>
      <c r="C15" s="83"/>
      <c r="D15" s="84">
        <v>0</v>
      </c>
      <c r="E15" s="85"/>
      <c r="F15" s="85">
        <v>0</v>
      </c>
      <c r="G15" s="85"/>
      <c r="H15" s="85">
        <v>0</v>
      </c>
      <c r="I15" s="86"/>
      <c r="J15" s="87">
        <v>0</v>
      </c>
      <c r="K15" s="85"/>
      <c r="L15" s="85">
        <v>0</v>
      </c>
      <c r="M15" s="85"/>
      <c r="N15" s="85">
        <v>0</v>
      </c>
      <c r="O15" s="86"/>
      <c r="P15" s="178">
        <f t="shared" si="2"/>
        <v>0</v>
      </c>
      <c r="Q15" s="179">
        <f t="shared" si="3"/>
        <v>0</v>
      </c>
      <c r="R15" s="180">
        <f t="shared" si="4"/>
        <v>0</v>
      </c>
      <c r="S15" s="80"/>
      <c r="T15" s="84"/>
      <c r="U15" s="85"/>
      <c r="V15" s="85"/>
      <c r="W15" s="85"/>
      <c r="X15" s="85">
        <v>0</v>
      </c>
      <c r="Y15" s="86"/>
      <c r="Z15" s="87">
        <v>0</v>
      </c>
      <c r="AA15" s="85"/>
      <c r="AB15" s="85">
        <v>0</v>
      </c>
      <c r="AC15" s="85"/>
      <c r="AD15" s="85">
        <v>0</v>
      </c>
      <c r="AE15" s="86"/>
      <c r="AF15" s="178">
        <f t="shared" si="5"/>
        <v>0</v>
      </c>
      <c r="AG15" s="179">
        <f t="shared" si="6"/>
        <v>0</v>
      </c>
      <c r="AH15" s="180">
        <f t="shared" si="7"/>
        <v>0</v>
      </c>
      <c r="AI15" s="82"/>
      <c r="AJ15" s="84"/>
      <c r="AK15" s="85"/>
      <c r="AL15" s="85"/>
      <c r="AM15" s="85"/>
      <c r="AN15" s="85"/>
      <c r="AO15" s="86"/>
      <c r="AP15" s="87">
        <v>0</v>
      </c>
      <c r="AQ15" s="85"/>
      <c r="AR15" s="85">
        <v>0</v>
      </c>
      <c r="AS15" s="85"/>
      <c r="AT15" s="85">
        <v>0</v>
      </c>
      <c r="AU15" s="86"/>
      <c r="AV15" s="178">
        <f t="shared" si="8"/>
        <v>0</v>
      </c>
      <c r="AW15" s="179">
        <f t="shared" si="9"/>
        <v>0</v>
      </c>
      <c r="AX15" s="180">
        <f t="shared" si="10"/>
        <v>0</v>
      </c>
      <c r="AY15" s="82"/>
      <c r="AZ15" s="84"/>
      <c r="BA15" s="85"/>
      <c r="BB15" s="85"/>
      <c r="BC15" s="85"/>
      <c r="BD15" s="85">
        <v>0</v>
      </c>
      <c r="BE15" s="86"/>
      <c r="BF15" s="87">
        <v>0</v>
      </c>
      <c r="BG15" s="85"/>
      <c r="BH15" s="85">
        <v>0</v>
      </c>
      <c r="BI15" s="85"/>
      <c r="BJ15" s="85">
        <v>0</v>
      </c>
      <c r="BK15" s="86"/>
      <c r="BL15" s="178">
        <f t="shared" si="11"/>
        <v>0</v>
      </c>
      <c r="BM15" s="179">
        <f t="shared" si="12"/>
        <v>0</v>
      </c>
      <c r="BN15" s="180">
        <f t="shared" si="13"/>
        <v>0</v>
      </c>
      <c r="BO15" s="82"/>
      <c r="BP15" s="84">
        <v>0</v>
      </c>
      <c r="BQ15" s="85"/>
      <c r="BR15" s="85">
        <v>0</v>
      </c>
      <c r="BS15" s="85"/>
      <c r="BT15" s="85"/>
      <c r="BU15" s="86"/>
      <c r="BV15" s="87">
        <v>0</v>
      </c>
      <c r="BW15" s="85"/>
      <c r="BX15" s="85">
        <v>0</v>
      </c>
      <c r="BY15" s="85"/>
      <c r="BZ15" s="85">
        <v>0</v>
      </c>
      <c r="CA15" s="86"/>
      <c r="CB15" s="178">
        <f t="shared" si="14"/>
        <v>0</v>
      </c>
      <c r="CC15" s="179">
        <f t="shared" si="15"/>
        <v>0</v>
      </c>
      <c r="CD15" s="180">
        <f t="shared" si="16"/>
        <v>0</v>
      </c>
      <c r="CE15" s="82"/>
      <c r="CF15" s="84">
        <v>0</v>
      </c>
      <c r="CG15" s="85"/>
      <c r="CH15" s="85">
        <v>0</v>
      </c>
      <c r="CI15" s="85"/>
      <c r="CJ15" s="85">
        <v>0</v>
      </c>
      <c r="CK15" s="86"/>
      <c r="CL15" s="87">
        <v>0</v>
      </c>
      <c r="CM15" s="85"/>
      <c r="CN15" s="85">
        <v>0</v>
      </c>
      <c r="CO15" s="85"/>
      <c r="CP15" s="85">
        <v>0</v>
      </c>
      <c r="CQ15" s="86"/>
      <c r="CR15" s="178">
        <f t="shared" si="17"/>
        <v>0</v>
      </c>
      <c r="CS15" s="179">
        <f t="shared" si="18"/>
        <v>0</v>
      </c>
      <c r="CT15" s="180">
        <f t="shared" si="19"/>
        <v>0</v>
      </c>
      <c r="CU15" s="82"/>
      <c r="CV15" s="87">
        <f t="shared" si="0"/>
        <v>0</v>
      </c>
      <c r="CW15" s="85"/>
      <c r="CX15" s="85">
        <f t="shared" si="1"/>
        <v>0</v>
      </c>
      <c r="CY15" s="88"/>
      <c r="CZ15" s="85">
        <f t="shared" si="20"/>
        <v>0</v>
      </c>
      <c r="DA15" s="89"/>
      <c r="DB15" s="87">
        <f t="shared" si="21"/>
        <v>0</v>
      </c>
      <c r="DC15" s="88"/>
      <c r="DD15" s="85">
        <f t="shared" si="22"/>
        <v>0</v>
      </c>
      <c r="DE15" s="88"/>
      <c r="DF15" s="85">
        <f t="shared" si="23"/>
        <v>0</v>
      </c>
      <c r="DG15" s="89"/>
      <c r="DH15" s="226"/>
      <c r="DI15" s="239" t="s">
        <v>79</v>
      </c>
      <c r="DJ15" s="87">
        <f t="shared" si="24"/>
        <v>0</v>
      </c>
      <c r="DK15" s="85">
        <f t="shared" si="25"/>
        <v>0</v>
      </c>
      <c r="DL15" s="86">
        <f t="shared" si="26"/>
        <v>0</v>
      </c>
      <c r="DM15"/>
    </row>
    <row r="16" spans="1:119" s="65" customFormat="1" ht="15.6">
      <c r="A16" s="74">
        <v>7</v>
      </c>
      <c r="B16" s="74" t="s">
        <v>80</v>
      </c>
      <c r="C16" s="91"/>
      <c r="D16" s="92">
        <v>187466898.30999991</v>
      </c>
      <c r="E16" s="96">
        <v>1881.423292720867</v>
      </c>
      <c r="F16" s="93">
        <v>21718317.630000003</v>
      </c>
      <c r="G16" s="96">
        <v>1516.7482107689086</v>
      </c>
      <c r="H16" s="93">
        <v>209185215.93999991</v>
      </c>
      <c r="I16" s="97">
        <v>1835.6021054756047</v>
      </c>
      <c r="J16" s="95">
        <v>89701296.920000002</v>
      </c>
      <c r="K16" s="96">
        <v>362.71672484068193</v>
      </c>
      <c r="L16" s="93">
        <v>101372352.13</v>
      </c>
      <c r="M16" s="96">
        <v>508.86158668567469</v>
      </c>
      <c r="N16" s="93">
        <v>191073649.05000001</v>
      </c>
      <c r="O16" s="97">
        <v>427.91925308722159</v>
      </c>
      <c r="P16" s="184">
        <f t="shared" si="2"/>
        <v>277168195.2299999</v>
      </c>
      <c r="Q16" s="185">
        <f t="shared" si="3"/>
        <v>123090669.75999999</v>
      </c>
      <c r="R16" s="186">
        <f t="shared" si="4"/>
        <v>400258864.98999989</v>
      </c>
      <c r="S16" s="80"/>
      <c r="T16" s="92">
        <v>343410604.74000001</v>
      </c>
      <c r="U16" s="96">
        <v>1858.3830550354458</v>
      </c>
      <c r="V16" s="93">
        <v>49365417.290000007</v>
      </c>
      <c r="W16" s="96">
        <v>1820.795857553851</v>
      </c>
      <c r="X16" s="93">
        <v>392776022.03000003</v>
      </c>
      <c r="Y16" s="97">
        <v>1853.573925824202</v>
      </c>
      <c r="Z16" s="95">
        <v>218879626.2630831</v>
      </c>
      <c r="AA16" s="96">
        <v>261.95090358505598</v>
      </c>
      <c r="AB16" s="93">
        <v>101386352.52999997</v>
      </c>
      <c r="AC16" s="96">
        <v>396.34698919476773</v>
      </c>
      <c r="AD16" s="93">
        <v>320265978.79308307</v>
      </c>
      <c r="AE16" s="97">
        <v>293.45128108168223</v>
      </c>
      <c r="AF16" s="184">
        <f t="shared" si="5"/>
        <v>562290231.00308311</v>
      </c>
      <c r="AG16" s="185">
        <f t="shared" si="6"/>
        <v>150751769.81999999</v>
      </c>
      <c r="AH16" s="186">
        <f t="shared" si="7"/>
        <v>713042000.82308316</v>
      </c>
      <c r="AI16" s="82"/>
      <c r="AJ16" s="92">
        <v>122595282.22426571</v>
      </c>
      <c r="AK16" s="96">
        <v>1973.3011770126629</v>
      </c>
      <c r="AL16" s="93">
        <v>22494165.275734276</v>
      </c>
      <c r="AM16" s="96">
        <v>2280.4303807516499</v>
      </c>
      <c r="AN16" s="93">
        <v>145089447.5</v>
      </c>
      <c r="AO16" s="97">
        <v>2015.3831381700491</v>
      </c>
      <c r="AP16" s="95">
        <v>41636996.048179053</v>
      </c>
      <c r="AQ16" s="96">
        <v>366.42608508474041</v>
      </c>
      <c r="AR16" s="93">
        <v>60428371.191820964</v>
      </c>
      <c r="AS16" s="96">
        <v>592.48728997481112</v>
      </c>
      <c r="AT16" s="93">
        <v>102065367.24000001</v>
      </c>
      <c r="AU16" s="97">
        <v>399.00144346017629</v>
      </c>
      <c r="AV16" s="184">
        <f t="shared" si="8"/>
        <v>164232278.27244475</v>
      </c>
      <c r="AW16" s="185">
        <f t="shared" si="9"/>
        <v>82922536.46755524</v>
      </c>
      <c r="AX16" s="186">
        <f t="shared" si="10"/>
        <v>247154814.74000001</v>
      </c>
      <c r="AY16" s="82"/>
      <c r="AZ16" s="92">
        <v>209686001.17964557</v>
      </c>
      <c r="BA16" s="96">
        <v>1913.4727805121693</v>
      </c>
      <c r="BB16" s="93">
        <v>29011662.350354459</v>
      </c>
      <c r="BC16" s="96">
        <v>1837.5767893561224</v>
      </c>
      <c r="BD16" s="93">
        <v>238697663.53000003</v>
      </c>
      <c r="BE16" s="97">
        <v>1903.9152564368442</v>
      </c>
      <c r="BF16" s="95">
        <v>142846431.28943259</v>
      </c>
      <c r="BG16" s="96">
        <v>275.1634577062768</v>
      </c>
      <c r="BH16" s="93">
        <v>99730101.290567443</v>
      </c>
      <c r="BI16" s="96">
        <v>512.88300997977603</v>
      </c>
      <c r="BJ16" s="93">
        <v>242576532.58000004</v>
      </c>
      <c r="BK16" s="97">
        <v>339.94158013854036</v>
      </c>
      <c r="BL16" s="184">
        <f t="shared" si="11"/>
        <v>352532432.46907818</v>
      </c>
      <c r="BM16" s="185">
        <f t="shared" si="12"/>
        <v>128741763.64092191</v>
      </c>
      <c r="BN16" s="186">
        <f t="shared" si="13"/>
        <v>481274196.11000007</v>
      </c>
      <c r="BO16" s="82"/>
      <c r="BP16" s="92">
        <v>137177409.62999994</v>
      </c>
      <c r="BQ16" s="96">
        <v>1796.99765028754</v>
      </c>
      <c r="BR16" s="93">
        <v>18484112.920000006</v>
      </c>
      <c r="BS16" s="96">
        <v>1919.2309126778118</v>
      </c>
      <c r="BT16" s="93">
        <v>155661472.23999995</v>
      </c>
      <c r="BU16" s="97">
        <v>1810.6908645077233</v>
      </c>
      <c r="BV16" s="95">
        <v>76001209.699999958</v>
      </c>
      <c r="BW16" s="96">
        <v>337.02372742309535</v>
      </c>
      <c r="BX16" s="95">
        <v>47844433.780000053</v>
      </c>
      <c r="BY16" s="96">
        <v>408.05139214164529</v>
      </c>
      <c r="BZ16" s="95">
        <v>123845643.48000002</v>
      </c>
      <c r="CA16" s="97">
        <v>361.32094212243044</v>
      </c>
      <c r="CB16" s="184">
        <f t="shared" si="14"/>
        <v>213178619.32999989</v>
      </c>
      <c r="CC16" s="185">
        <f t="shared" si="15"/>
        <v>66328546.700000063</v>
      </c>
      <c r="CD16" s="186">
        <f t="shared" si="16"/>
        <v>279507166.02999997</v>
      </c>
      <c r="CE16" s="82"/>
      <c r="CF16" s="92">
        <v>225065716.229651</v>
      </c>
      <c r="CG16" s="96">
        <f>+CF16/$CF$110</f>
        <v>1794.32454421241</v>
      </c>
      <c r="CH16" s="93">
        <v>33878283.770348698</v>
      </c>
      <c r="CI16" s="96">
        <f>+CH16/$CH$110</f>
        <v>1834.6303352295406</v>
      </c>
      <c r="CJ16" s="93">
        <v>258943999.9999997</v>
      </c>
      <c r="CK16" s="97">
        <f>+CJ16/$CJ$110</f>
        <v>1799.4968658355203</v>
      </c>
      <c r="CL16" s="95">
        <v>129578892.74254988</v>
      </c>
      <c r="CM16" s="96">
        <f>+CL16/$CL$110</f>
        <v>273.18184887916033</v>
      </c>
      <c r="CN16" s="93">
        <v>83333784.257450402</v>
      </c>
      <c r="CO16" s="96">
        <f>+CN16/$CN$110</f>
        <v>509.50601167445433</v>
      </c>
      <c r="CP16" s="93">
        <v>212912677.0000003</v>
      </c>
      <c r="CQ16" s="97">
        <f>+CP16/$CP$110</f>
        <v>333.77647713555677</v>
      </c>
      <c r="CR16" s="184">
        <f t="shared" si="17"/>
        <v>354644608.97220087</v>
      </c>
      <c r="CS16" s="185">
        <f t="shared" si="18"/>
        <v>117212068.0277991</v>
      </c>
      <c r="CT16" s="186">
        <f t="shared" si="19"/>
        <v>471856677</v>
      </c>
      <c r="CU16" s="82"/>
      <c r="CV16" s="95">
        <f>SUM(CV10:CV15)</f>
        <v>1225401912.3135622</v>
      </c>
      <c r="CW16" s="96">
        <f>+CV16/$CV$110</f>
        <v>1862.5648641131736</v>
      </c>
      <c r="CX16" s="93">
        <f>SUM(CX10:CX15)</f>
        <v>174951959.23643744</v>
      </c>
      <c r="CY16" s="96">
        <f>+CX16/$CX$110</f>
        <v>1838.1168232447724</v>
      </c>
      <c r="CZ16" s="93">
        <f t="shared" si="20"/>
        <v>1400353871.5499997</v>
      </c>
      <c r="DA16" s="97">
        <f>+CZ16/$CZ$110</f>
        <v>1859.4749791857819</v>
      </c>
      <c r="DB16" s="95">
        <f>SUM(DB10:DB15)</f>
        <v>698644452.96324468</v>
      </c>
      <c r="DC16" s="96">
        <f>+DB16/$DB$110</f>
        <v>289.23616164368286</v>
      </c>
      <c r="DD16" s="93">
        <f>SUM(DD10:DD15)</f>
        <v>494095395.17983884</v>
      </c>
      <c r="DE16" s="96">
        <f>+DD16/$DD$110</f>
        <v>478.65123444910404</v>
      </c>
      <c r="DF16" s="93">
        <f>SUM(DF10:DF15)</f>
        <v>1192739848.1430833</v>
      </c>
      <c r="DG16" s="97">
        <f>+DF16/$DF$110</f>
        <v>345.94761394704523</v>
      </c>
      <c r="DH16" s="227"/>
      <c r="DI16" s="239" t="s">
        <v>80</v>
      </c>
      <c r="DJ16" s="95">
        <f>SUM(DJ10:DJ15)</f>
        <v>1400353871.5499997</v>
      </c>
      <c r="DK16" s="93">
        <f>SUM(DK10:DK15)</f>
        <v>1192739848.1430833</v>
      </c>
      <c r="DL16" s="94">
        <f>SUM(DL10:DL15)</f>
        <v>2593093719.6930838</v>
      </c>
      <c r="DM16"/>
      <c r="DO16" s="98"/>
    </row>
    <row r="17" spans="1:117" s="65" customFormat="1" ht="15.6">
      <c r="A17" s="74"/>
      <c r="B17" s="74"/>
      <c r="C17" s="83"/>
      <c r="D17" s="84"/>
      <c r="E17" s="85"/>
      <c r="F17" s="85"/>
      <c r="G17" s="85"/>
      <c r="H17" s="85"/>
      <c r="I17" s="86"/>
      <c r="J17" s="87"/>
      <c r="K17" s="85"/>
      <c r="L17" s="85"/>
      <c r="M17" s="85"/>
      <c r="N17" s="85"/>
      <c r="O17" s="86"/>
      <c r="P17" s="187"/>
      <c r="Q17" s="188"/>
      <c r="R17" s="189"/>
      <c r="S17" s="80"/>
      <c r="T17" s="84"/>
      <c r="U17" s="85"/>
      <c r="V17" s="85"/>
      <c r="W17" s="85"/>
      <c r="X17" s="85"/>
      <c r="Y17" s="86"/>
      <c r="Z17" s="87"/>
      <c r="AA17" s="85"/>
      <c r="AB17" s="85"/>
      <c r="AC17" s="85"/>
      <c r="AD17" s="85"/>
      <c r="AE17" s="86"/>
      <c r="AF17" s="187"/>
      <c r="AG17" s="188"/>
      <c r="AH17" s="189"/>
      <c r="AI17" s="82"/>
      <c r="AJ17" s="84"/>
      <c r="AK17" s="85"/>
      <c r="AL17" s="85"/>
      <c r="AM17" s="85"/>
      <c r="AN17" s="85"/>
      <c r="AO17" s="86"/>
      <c r="AP17" s="87"/>
      <c r="AQ17" s="85"/>
      <c r="AR17" s="85"/>
      <c r="AS17" s="85"/>
      <c r="AT17" s="85"/>
      <c r="AU17" s="86"/>
      <c r="AV17" s="187"/>
      <c r="AW17" s="188"/>
      <c r="AX17" s="189"/>
      <c r="AY17" s="82"/>
      <c r="AZ17" s="84"/>
      <c r="BA17" s="85"/>
      <c r="BB17" s="85"/>
      <c r="BC17" s="85"/>
      <c r="BD17" s="85"/>
      <c r="BE17" s="86"/>
      <c r="BF17" s="87"/>
      <c r="BG17" s="85"/>
      <c r="BH17" s="85"/>
      <c r="BI17" s="85"/>
      <c r="BJ17" s="85"/>
      <c r="BK17" s="86"/>
      <c r="BL17" s="187"/>
      <c r="BM17" s="188"/>
      <c r="BN17" s="189"/>
      <c r="BO17" s="82"/>
      <c r="BP17" s="84"/>
      <c r="BQ17" s="85"/>
      <c r="BR17" s="85"/>
      <c r="BS17" s="85"/>
      <c r="BT17" s="85"/>
      <c r="BU17" s="86"/>
      <c r="BV17" s="87"/>
      <c r="BW17" s="85"/>
      <c r="BX17" s="85"/>
      <c r="BY17" s="85"/>
      <c r="BZ17" s="85"/>
      <c r="CA17" s="86"/>
      <c r="CB17" s="187"/>
      <c r="CC17" s="188"/>
      <c r="CD17" s="189"/>
      <c r="CE17" s="82"/>
      <c r="CF17" s="84"/>
      <c r="CG17" s="85"/>
      <c r="CH17" s="85"/>
      <c r="CI17" s="85"/>
      <c r="CJ17" s="85"/>
      <c r="CK17" s="86"/>
      <c r="CL17" s="87"/>
      <c r="CM17" s="85"/>
      <c r="CN17" s="85"/>
      <c r="CO17" s="85"/>
      <c r="CP17" s="85"/>
      <c r="CQ17" s="86"/>
      <c r="CR17" s="187"/>
      <c r="CS17" s="188"/>
      <c r="CT17" s="189"/>
      <c r="CU17" s="82"/>
      <c r="CV17" s="87"/>
      <c r="CW17" s="85"/>
      <c r="CX17" s="88"/>
      <c r="CY17" s="88"/>
      <c r="CZ17" s="85"/>
      <c r="DA17" s="89"/>
      <c r="DB17" s="99"/>
      <c r="DC17" s="88"/>
      <c r="DD17" s="88"/>
      <c r="DE17" s="88"/>
      <c r="DF17" s="88"/>
      <c r="DG17" s="89"/>
      <c r="DH17" s="226"/>
      <c r="DI17" s="239"/>
      <c r="DJ17" s="87"/>
      <c r="DK17" s="85"/>
      <c r="DL17" s="86"/>
      <c r="DM17"/>
    </row>
    <row r="18" spans="1:117" s="65" customFormat="1" ht="15.6">
      <c r="A18" s="73" t="s">
        <v>81</v>
      </c>
      <c r="B18" s="74"/>
      <c r="C18" s="83"/>
      <c r="D18" s="84"/>
      <c r="E18" s="85"/>
      <c r="F18" s="85"/>
      <c r="G18" s="85"/>
      <c r="H18" s="85"/>
      <c r="I18" s="86"/>
      <c r="J18" s="87"/>
      <c r="K18" s="85"/>
      <c r="L18" s="85"/>
      <c r="M18" s="85"/>
      <c r="N18" s="85"/>
      <c r="O18" s="86"/>
      <c r="P18" s="187"/>
      <c r="Q18" s="188"/>
      <c r="R18" s="189"/>
      <c r="S18" s="80"/>
      <c r="T18" s="84"/>
      <c r="U18" s="85"/>
      <c r="V18" s="85"/>
      <c r="W18" s="85"/>
      <c r="X18" s="85"/>
      <c r="Y18" s="86"/>
      <c r="Z18" s="87"/>
      <c r="AA18" s="85"/>
      <c r="AB18" s="85"/>
      <c r="AC18" s="85"/>
      <c r="AD18" s="85"/>
      <c r="AE18" s="86"/>
      <c r="AF18" s="187"/>
      <c r="AG18" s="188"/>
      <c r="AH18" s="189"/>
      <c r="AI18" s="82"/>
      <c r="AJ18" s="84"/>
      <c r="AK18" s="85"/>
      <c r="AL18" s="85"/>
      <c r="AM18" s="85"/>
      <c r="AN18" s="85"/>
      <c r="AO18" s="86"/>
      <c r="AP18" s="87"/>
      <c r="AQ18" s="85"/>
      <c r="AR18" s="85"/>
      <c r="AS18" s="85"/>
      <c r="AT18" s="85"/>
      <c r="AU18" s="86"/>
      <c r="AV18" s="187"/>
      <c r="AW18" s="188"/>
      <c r="AX18" s="189"/>
      <c r="AY18" s="82"/>
      <c r="AZ18" s="84"/>
      <c r="BA18" s="85"/>
      <c r="BB18" s="85"/>
      <c r="BC18" s="85"/>
      <c r="BD18" s="85"/>
      <c r="BE18" s="86"/>
      <c r="BF18" s="87"/>
      <c r="BG18" s="85"/>
      <c r="BH18" s="85"/>
      <c r="BI18" s="85"/>
      <c r="BJ18" s="85"/>
      <c r="BK18" s="86"/>
      <c r="BL18" s="187"/>
      <c r="BM18" s="188"/>
      <c r="BN18" s="189"/>
      <c r="BO18" s="82"/>
      <c r="BP18" s="84"/>
      <c r="BQ18" s="85"/>
      <c r="BR18" s="85"/>
      <c r="BS18" s="85"/>
      <c r="BT18" s="85"/>
      <c r="BU18" s="86"/>
      <c r="BV18" s="87"/>
      <c r="BW18" s="85"/>
      <c r="BX18" s="85"/>
      <c r="BY18" s="85"/>
      <c r="BZ18" s="85"/>
      <c r="CA18" s="86"/>
      <c r="CB18" s="187"/>
      <c r="CC18" s="188"/>
      <c r="CD18" s="189"/>
      <c r="CE18" s="82"/>
      <c r="CF18" s="84"/>
      <c r="CG18" s="85"/>
      <c r="CH18" s="85"/>
      <c r="CI18" s="85"/>
      <c r="CJ18" s="85"/>
      <c r="CK18" s="86"/>
      <c r="CL18" s="87"/>
      <c r="CM18" s="85"/>
      <c r="CN18" s="85"/>
      <c r="CO18" s="85"/>
      <c r="CP18" s="85"/>
      <c r="CQ18" s="86"/>
      <c r="CR18" s="187"/>
      <c r="CS18" s="188"/>
      <c r="CT18" s="189"/>
      <c r="CU18" s="82"/>
      <c r="CV18" s="87"/>
      <c r="CW18" s="85"/>
      <c r="CX18" s="88"/>
      <c r="CY18" s="88"/>
      <c r="CZ18" s="85"/>
      <c r="DA18" s="89"/>
      <c r="DB18" s="99"/>
      <c r="DC18" s="88"/>
      <c r="DD18" s="88"/>
      <c r="DE18" s="88"/>
      <c r="DF18" s="88"/>
      <c r="DG18" s="89"/>
      <c r="DH18" s="226"/>
      <c r="DI18" s="238" t="s">
        <v>81</v>
      </c>
      <c r="DJ18" s="87"/>
      <c r="DK18" s="85"/>
      <c r="DL18" s="86"/>
      <c r="DM18"/>
    </row>
    <row r="19" spans="1:117" s="65" customFormat="1" ht="15.6">
      <c r="A19" s="73"/>
      <c r="B19" s="100" t="s">
        <v>82</v>
      </c>
      <c r="C19" s="83"/>
      <c r="D19" s="84"/>
      <c r="E19" s="85"/>
      <c r="F19" s="85"/>
      <c r="G19" s="85"/>
      <c r="H19" s="85"/>
      <c r="I19" s="86"/>
      <c r="J19" s="87"/>
      <c r="K19" s="85"/>
      <c r="L19" s="85"/>
      <c r="M19" s="85"/>
      <c r="N19" s="85"/>
      <c r="O19" s="86"/>
      <c r="P19" s="187"/>
      <c r="Q19" s="188"/>
      <c r="R19" s="189"/>
      <c r="S19" s="80"/>
      <c r="T19" s="84"/>
      <c r="U19" s="85"/>
      <c r="V19" s="85"/>
      <c r="W19" s="85"/>
      <c r="X19" s="85"/>
      <c r="Y19" s="86"/>
      <c r="Z19" s="87"/>
      <c r="AA19" s="85"/>
      <c r="AB19" s="85"/>
      <c r="AC19" s="85"/>
      <c r="AD19" s="85"/>
      <c r="AE19" s="86"/>
      <c r="AF19" s="187"/>
      <c r="AG19" s="188"/>
      <c r="AH19" s="189"/>
      <c r="AI19" s="82"/>
      <c r="AJ19" s="84"/>
      <c r="AK19" s="85"/>
      <c r="AL19" s="85"/>
      <c r="AM19" s="85"/>
      <c r="AN19" s="85"/>
      <c r="AO19" s="86"/>
      <c r="AP19" s="87"/>
      <c r="AQ19" s="85"/>
      <c r="AR19" s="85"/>
      <c r="AS19" s="85"/>
      <c r="AT19" s="85"/>
      <c r="AU19" s="86"/>
      <c r="AV19" s="187"/>
      <c r="AW19" s="188"/>
      <c r="AX19" s="189"/>
      <c r="AY19" s="82"/>
      <c r="AZ19" s="84"/>
      <c r="BA19" s="85"/>
      <c r="BB19" s="85"/>
      <c r="BC19" s="85"/>
      <c r="BD19" s="85"/>
      <c r="BE19" s="86"/>
      <c r="BF19" s="87"/>
      <c r="BG19" s="85"/>
      <c r="BH19" s="85"/>
      <c r="BI19" s="85"/>
      <c r="BJ19" s="85"/>
      <c r="BK19" s="86"/>
      <c r="BL19" s="187"/>
      <c r="BM19" s="188"/>
      <c r="BN19" s="189"/>
      <c r="BO19" s="82"/>
      <c r="BP19" s="84"/>
      <c r="BQ19" s="85"/>
      <c r="BR19" s="85"/>
      <c r="BS19" s="85"/>
      <c r="BT19" s="85"/>
      <c r="BU19" s="86"/>
      <c r="BV19" s="87"/>
      <c r="BW19" s="85"/>
      <c r="BX19" s="85"/>
      <c r="BY19" s="85"/>
      <c r="BZ19" s="85"/>
      <c r="CA19" s="86"/>
      <c r="CB19" s="187"/>
      <c r="CC19" s="188"/>
      <c r="CD19" s="189"/>
      <c r="CE19" s="82"/>
      <c r="CF19" s="84"/>
      <c r="CG19" s="85"/>
      <c r="CH19" s="85"/>
      <c r="CI19" s="85"/>
      <c r="CJ19" s="85"/>
      <c r="CK19" s="86"/>
      <c r="CL19" s="87"/>
      <c r="CM19" s="85"/>
      <c r="CN19" s="85"/>
      <c r="CO19" s="85"/>
      <c r="CP19" s="85"/>
      <c r="CQ19" s="86"/>
      <c r="CR19" s="187"/>
      <c r="CS19" s="188"/>
      <c r="CT19" s="189"/>
      <c r="CU19" s="82"/>
      <c r="CV19" s="87"/>
      <c r="CW19" s="85"/>
      <c r="CX19" s="88"/>
      <c r="CY19" s="88"/>
      <c r="CZ19" s="85"/>
      <c r="DA19" s="89"/>
      <c r="DB19" s="99"/>
      <c r="DC19" s="88"/>
      <c r="DD19" s="88"/>
      <c r="DE19" s="88"/>
      <c r="DF19" s="88"/>
      <c r="DG19" s="89"/>
      <c r="DH19" s="226"/>
      <c r="DI19" s="241" t="s">
        <v>82</v>
      </c>
      <c r="DJ19" s="87"/>
      <c r="DK19" s="85"/>
      <c r="DL19" s="86"/>
      <c r="DM19"/>
    </row>
    <row r="20" spans="1:117" s="65" customFormat="1" ht="15.6">
      <c r="A20" s="74">
        <v>8</v>
      </c>
      <c r="B20" s="74" t="s">
        <v>83</v>
      </c>
      <c r="C20" s="83"/>
      <c r="D20" s="84">
        <v>213184.24</v>
      </c>
      <c r="E20" s="88">
        <v>2.139523288606096</v>
      </c>
      <c r="F20" s="85">
        <v>0</v>
      </c>
      <c r="G20" s="88">
        <v>0</v>
      </c>
      <c r="H20" s="85">
        <v>213184.24</v>
      </c>
      <c r="I20" s="89">
        <v>1.8706935766935766</v>
      </c>
      <c r="J20" s="87">
        <v>0</v>
      </c>
      <c r="K20" s="88">
        <v>0</v>
      </c>
      <c r="L20" s="85">
        <v>0</v>
      </c>
      <c r="M20" s="88">
        <v>0</v>
      </c>
      <c r="N20" s="85">
        <v>0</v>
      </c>
      <c r="O20" s="89">
        <v>0</v>
      </c>
      <c r="P20" s="178">
        <f t="shared" ref="P20:P62" si="27">+D20+J20</f>
        <v>213184.24</v>
      </c>
      <c r="Q20" s="179">
        <f t="shared" ref="Q20:Q62" si="28">+F20+L20</f>
        <v>0</v>
      </c>
      <c r="R20" s="180">
        <f t="shared" ref="R20:R62" si="29">+P20+Q20</f>
        <v>213184.24</v>
      </c>
      <c r="S20" s="80"/>
      <c r="T20" s="84">
        <v>1647135.7721393146</v>
      </c>
      <c r="U20" s="88">
        <v>8.9135546952720084</v>
      </c>
      <c r="V20" s="85">
        <v>17721.412713708167</v>
      </c>
      <c r="W20" s="88">
        <v>0.65363723494054904</v>
      </c>
      <c r="X20" s="85">
        <v>1664857.1848530227</v>
      </c>
      <c r="Y20" s="89">
        <v>7.8567318140131883</v>
      </c>
      <c r="Z20" s="87">
        <v>0</v>
      </c>
      <c r="AA20" s="88">
        <v>0</v>
      </c>
      <c r="AB20" s="85">
        <v>0</v>
      </c>
      <c r="AC20" s="88">
        <v>0</v>
      </c>
      <c r="AD20" s="85">
        <v>0</v>
      </c>
      <c r="AE20" s="89">
        <v>0</v>
      </c>
      <c r="AF20" s="178">
        <f t="shared" ref="AF20:AF62" si="30">+T20+Z20</f>
        <v>1647135.7721393146</v>
      </c>
      <c r="AG20" s="179">
        <f t="shared" ref="AG20:AG62" si="31">+V20+AB20</f>
        <v>17721.412713708167</v>
      </c>
      <c r="AH20" s="180">
        <f t="shared" ref="AH20:AH62" si="32">+AF20+AG20</f>
        <v>1664857.1848530227</v>
      </c>
      <c r="AI20" s="82"/>
      <c r="AJ20" s="84">
        <v>74419.682060651248</v>
      </c>
      <c r="AK20" s="88">
        <v>1.1978637639134555</v>
      </c>
      <c r="AL20" s="85">
        <v>1039.2435388019589</v>
      </c>
      <c r="AM20" s="88">
        <v>0.10535721196289122</v>
      </c>
      <c r="AN20" s="85">
        <v>75458.925599453214</v>
      </c>
      <c r="AO20" s="89">
        <v>1.048171654782587</v>
      </c>
      <c r="AP20" s="87">
        <v>0</v>
      </c>
      <c r="AQ20" s="88">
        <v>0</v>
      </c>
      <c r="AR20" s="85">
        <v>0</v>
      </c>
      <c r="AS20" s="88">
        <v>0</v>
      </c>
      <c r="AT20" s="85">
        <v>0</v>
      </c>
      <c r="AU20" s="89">
        <v>0</v>
      </c>
      <c r="AV20" s="178">
        <f t="shared" ref="AV20:AV62" si="33">+AJ20+AP20</f>
        <v>74419.682060651248</v>
      </c>
      <c r="AW20" s="179">
        <f t="shared" ref="AW20:AW62" si="34">+AL20+AR20</f>
        <v>1039.2435388019589</v>
      </c>
      <c r="AX20" s="180">
        <f t="shared" ref="AX20:AX62" si="35">+AV20+AW20</f>
        <v>75458.925599453214</v>
      </c>
      <c r="AY20" s="82"/>
      <c r="AZ20" s="84">
        <v>55965.591972813141</v>
      </c>
      <c r="BA20" s="88">
        <v>0.51070951938981179</v>
      </c>
      <c r="BB20" s="85">
        <v>56.236546947722481</v>
      </c>
      <c r="BC20" s="88">
        <v>3.5619804248620776E-3</v>
      </c>
      <c r="BD20" s="85">
        <v>56021.828519760864</v>
      </c>
      <c r="BE20" s="89">
        <v>0.4468448179797791</v>
      </c>
      <c r="BF20" s="87">
        <v>0</v>
      </c>
      <c r="BG20" s="88">
        <v>0</v>
      </c>
      <c r="BH20" s="85">
        <v>0</v>
      </c>
      <c r="BI20" s="88">
        <v>0</v>
      </c>
      <c r="BJ20" s="85">
        <v>0</v>
      </c>
      <c r="BK20" s="89">
        <v>0</v>
      </c>
      <c r="BL20" s="178">
        <f t="shared" ref="BL20:BL62" si="36">+AZ20+BF20</f>
        <v>55965.591972813141</v>
      </c>
      <c r="BM20" s="179">
        <f t="shared" ref="BM20:BM62" si="37">+BB20+BH20</f>
        <v>56.236546947722481</v>
      </c>
      <c r="BN20" s="180">
        <f t="shared" ref="BN20:BN62" si="38">+BL20+BM20</f>
        <v>56021.828519760864</v>
      </c>
      <c r="BO20" s="82"/>
      <c r="BP20" s="84">
        <v>91464.702569340472</v>
      </c>
      <c r="BQ20" s="88">
        <v>1.1981699905594989</v>
      </c>
      <c r="BR20" s="85">
        <v>2092.7133213221641</v>
      </c>
      <c r="BS20" s="88">
        <v>0.21728930758199191</v>
      </c>
      <c r="BT20" s="85">
        <v>93557.41589066264</v>
      </c>
      <c r="BU20" s="89">
        <v>1.088281871052748</v>
      </c>
      <c r="BV20" s="87">
        <v>0</v>
      </c>
      <c r="BW20" s="88">
        <v>0</v>
      </c>
      <c r="BX20" s="85">
        <v>0</v>
      </c>
      <c r="BY20" s="88">
        <v>0</v>
      </c>
      <c r="BZ20" s="85">
        <v>0</v>
      </c>
      <c r="CA20" s="89">
        <v>0</v>
      </c>
      <c r="CB20" s="178">
        <f t="shared" ref="CB20:CB62" si="39">+BP20+BV20</f>
        <v>91464.702569340472</v>
      </c>
      <c r="CC20" s="179">
        <f t="shared" ref="CC20:CC62" si="40">+BR20+BX20</f>
        <v>2092.7133213221641</v>
      </c>
      <c r="CD20" s="180">
        <f t="shared" ref="CD20:CD62" si="41">+CB20+CC20</f>
        <v>93557.41589066264</v>
      </c>
      <c r="CE20" s="82"/>
      <c r="CF20" s="84">
        <v>226701.89804050484</v>
      </c>
      <c r="CG20" s="88">
        <f t="shared" ref="CG20:CG62" si="42">+CF20/$CF$110</f>
        <v>1.8073689173456919</v>
      </c>
      <c r="CH20" s="85">
        <v>0</v>
      </c>
      <c r="CI20" s="88">
        <f t="shared" ref="CI20:CI62" si="43">+CH20/$CH$110</f>
        <v>0</v>
      </c>
      <c r="CJ20" s="85">
        <v>226701.89804050484</v>
      </c>
      <c r="CK20" s="89">
        <f t="shared" ref="CK20:CK62" si="44">+CJ20/$CJ$110</f>
        <v>1.5754346692831369</v>
      </c>
      <c r="CL20" s="87">
        <v>0</v>
      </c>
      <c r="CM20" s="88">
        <f t="shared" ref="CM20:CM62" si="45">+CL20/$CL$110</f>
        <v>0</v>
      </c>
      <c r="CN20" s="85">
        <v>0</v>
      </c>
      <c r="CO20" s="88">
        <f t="shared" ref="CO20:CO62" si="46">+CN20/$CN$110</f>
        <v>0</v>
      </c>
      <c r="CP20" s="85">
        <v>0</v>
      </c>
      <c r="CQ20" s="89">
        <f t="shared" ref="CQ20:CQ62" si="47">+CP20/$CP$110</f>
        <v>0</v>
      </c>
      <c r="CR20" s="178">
        <f t="shared" ref="CR20:CR62" si="48">+CF20+CL20</f>
        <v>226701.89804050484</v>
      </c>
      <c r="CS20" s="179">
        <f t="shared" ref="CS20:CS62" si="49">+CH20+CN20</f>
        <v>0</v>
      </c>
      <c r="CT20" s="180">
        <f t="shared" ref="CT20:CT62" si="50">+CR20+CS20</f>
        <v>226701.89804050484</v>
      </c>
      <c r="CU20" s="82"/>
      <c r="CV20" s="87">
        <f t="shared" ref="CV20:CV59" si="51">+D20+T20+AJ20+AZ20+BP20+CF20</f>
        <v>2308871.8867826243</v>
      </c>
      <c r="CW20" s="88">
        <f>+CV20/$CV$110</f>
        <v>3.5093985155782836</v>
      </c>
      <c r="CX20" s="88">
        <f t="shared" ref="CX20:CX59" si="52">+F20+V20+AL20+BB20+BR20+CH20</f>
        <v>20909.606120780012</v>
      </c>
      <c r="CY20" s="88">
        <f t="shared" ref="CY20:CY62" si="53">+CX20/$CX$110</f>
        <v>0.21968487204013462</v>
      </c>
      <c r="CZ20" s="85">
        <f t="shared" ref="CZ20:CZ62" si="54">+CV20+CX20</f>
        <v>2329781.4929034044</v>
      </c>
      <c r="DA20" s="89">
        <f t="shared" ref="DA20:DA62" si="55">+CZ20/$CZ$110</f>
        <v>3.0936254621332675</v>
      </c>
      <c r="DB20" s="87">
        <f t="shared" ref="DB20:DB59" si="56">+J20+Z20+AP20+BF20+BV20+CL20</f>
        <v>0</v>
      </c>
      <c r="DC20" s="88">
        <f t="shared" ref="DC20:DC62" si="57">+DB20/$DB$110</f>
        <v>0</v>
      </c>
      <c r="DD20" s="85">
        <f t="shared" ref="DD20:DD59" si="58">+L20+AB20+AR20+BH20+BX20+CN20</f>
        <v>0</v>
      </c>
      <c r="DE20" s="88">
        <f t="shared" ref="DE20:DE62" si="59">+DD20/$DD$110</f>
        <v>0</v>
      </c>
      <c r="DF20" s="85">
        <f t="shared" ref="DF20:DF59" si="60">+DB20+DD20</f>
        <v>0</v>
      </c>
      <c r="DG20" s="89">
        <f t="shared" ref="DG20:DG62" si="61">+DF20/$DF$110</f>
        <v>0</v>
      </c>
      <c r="DH20" s="226"/>
      <c r="DI20" s="239" t="s">
        <v>83</v>
      </c>
      <c r="DJ20" s="87">
        <f t="shared" ref="DJ20:DJ59" si="62">+CZ20</f>
        <v>2329781.4929034044</v>
      </c>
      <c r="DK20" s="85">
        <f t="shared" ref="DK20:DK59" si="63">+DF20</f>
        <v>0</v>
      </c>
      <c r="DL20" s="86">
        <f t="shared" ref="DL20:DL61" si="64">+DJ20+DK20</f>
        <v>2329781.4929034044</v>
      </c>
      <c r="DM20"/>
    </row>
    <row r="21" spans="1:117" s="65" customFormat="1" ht="15.6">
      <c r="A21" s="74">
        <v>9</v>
      </c>
      <c r="B21" s="74" t="s">
        <v>84</v>
      </c>
      <c r="C21" s="83"/>
      <c r="D21" s="84">
        <v>847780.7100000002</v>
      </c>
      <c r="E21" s="88">
        <v>8.5083520839814959</v>
      </c>
      <c r="F21" s="85">
        <v>996510.63000000024</v>
      </c>
      <c r="G21" s="88">
        <v>69.593591032893372</v>
      </c>
      <c r="H21" s="85">
        <v>1844291.3400000003</v>
      </c>
      <c r="I21" s="89">
        <v>16.183672692172696</v>
      </c>
      <c r="J21" s="87">
        <v>1064671.8499999999</v>
      </c>
      <c r="K21" s="88">
        <v>4.3051137466438059</v>
      </c>
      <c r="L21" s="85">
        <v>3807934.7300000004</v>
      </c>
      <c r="M21" s="88">
        <v>19.114794793538611</v>
      </c>
      <c r="N21" s="85">
        <v>4872606.58</v>
      </c>
      <c r="O21" s="89">
        <v>10.912452756663786</v>
      </c>
      <c r="P21" s="178">
        <f t="shared" si="27"/>
        <v>1912452.56</v>
      </c>
      <c r="Q21" s="179">
        <f t="shared" si="28"/>
        <v>4804445.3600000003</v>
      </c>
      <c r="R21" s="180">
        <f t="shared" si="29"/>
        <v>6716897.9199999999</v>
      </c>
      <c r="S21" s="80"/>
      <c r="T21" s="84">
        <v>1295850.8885323715</v>
      </c>
      <c r="U21" s="88">
        <v>7.0125596002617643</v>
      </c>
      <c r="V21" s="85">
        <v>2061573.577149509</v>
      </c>
      <c r="W21" s="88">
        <v>76.0391552504245</v>
      </c>
      <c r="X21" s="85">
        <v>3357424.4656818807</v>
      </c>
      <c r="Y21" s="89">
        <v>15.844232077478649</v>
      </c>
      <c r="Z21" s="87">
        <v>2610914.6601253506</v>
      </c>
      <c r="AA21" s="88">
        <v>3.1246921702125494</v>
      </c>
      <c r="AB21" s="85">
        <v>4606731.8758209888</v>
      </c>
      <c r="AC21" s="88">
        <v>18.008975206687161</v>
      </c>
      <c r="AD21" s="85">
        <v>7217646.5359463394</v>
      </c>
      <c r="AE21" s="89">
        <v>6.6133394197846753</v>
      </c>
      <c r="AF21" s="178">
        <f t="shared" si="30"/>
        <v>3906765.5486577218</v>
      </c>
      <c r="AG21" s="179">
        <f t="shared" si="31"/>
        <v>6668305.4529704973</v>
      </c>
      <c r="AH21" s="180">
        <f t="shared" si="32"/>
        <v>10575071.00162822</v>
      </c>
      <c r="AI21" s="82"/>
      <c r="AJ21" s="84">
        <v>717115.69848311518</v>
      </c>
      <c r="AK21" s="88">
        <v>11.542738237531431</v>
      </c>
      <c r="AL21" s="85">
        <v>727782.78722582816</v>
      </c>
      <c r="AM21" s="88">
        <v>73.781709978287523</v>
      </c>
      <c r="AN21" s="85">
        <v>1444898.4857089433</v>
      </c>
      <c r="AO21" s="89">
        <v>20.070543341653032</v>
      </c>
      <c r="AP21" s="87">
        <v>1053715.9006391896</v>
      </c>
      <c r="AQ21" s="88">
        <v>9.2732192259015189</v>
      </c>
      <c r="AR21" s="85">
        <v>3303009.0631727492</v>
      </c>
      <c r="AS21" s="88">
        <v>32.385299322222053</v>
      </c>
      <c r="AT21" s="85">
        <v>4356724.9638119387</v>
      </c>
      <c r="AU21" s="89">
        <v>20.205476107670119</v>
      </c>
      <c r="AV21" s="178">
        <f t="shared" si="33"/>
        <v>1770831.5991223049</v>
      </c>
      <c r="AW21" s="179">
        <f t="shared" si="34"/>
        <v>4030791.8503985773</v>
      </c>
      <c r="AX21" s="180">
        <f t="shared" si="35"/>
        <v>5801623.4495208822</v>
      </c>
      <c r="AY21" s="82"/>
      <c r="AZ21" s="84">
        <v>1549722.5910591334</v>
      </c>
      <c r="BA21" s="88">
        <v>14.141869169396385</v>
      </c>
      <c r="BB21" s="85">
        <v>960817.66577203281</v>
      </c>
      <c r="BC21" s="88">
        <v>60.857465529011449</v>
      </c>
      <c r="BD21" s="85">
        <v>2510540.2568311663</v>
      </c>
      <c r="BE21" s="89">
        <v>20.024728462744203</v>
      </c>
      <c r="BF21" s="87">
        <v>4249049.5309433956</v>
      </c>
      <c r="BG21" s="88">
        <v>8.1848958377591021</v>
      </c>
      <c r="BH21" s="85">
        <v>3405634.2466207747</v>
      </c>
      <c r="BI21" s="88">
        <v>17.514190005763819</v>
      </c>
      <c r="BJ21" s="85">
        <v>7654683.7775641698</v>
      </c>
      <c r="BK21" s="89">
        <v>10.727110620017811</v>
      </c>
      <c r="BL21" s="178">
        <f t="shared" si="36"/>
        <v>5798772.122002529</v>
      </c>
      <c r="BM21" s="179">
        <f t="shared" si="37"/>
        <v>4366451.9123928072</v>
      </c>
      <c r="BN21" s="180">
        <f t="shared" si="38"/>
        <v>10165224.034395337</v>
      </c>
      <c r="BO21" s="82"/>
      <c r="BP21" s="84">
        <v>890225.36875271192</v>
      </c>
      <c r="BQ21" s="88">
        <v>11.66178090248126</v>
      </c>
      <c r="BR21" s="85">
        <v>799502.33251331747</v>
      </c>
      <c r="BS21" s="88">
        <v>83.013428773057569</v>
      </c>
      <c r="BT21" s="85">
        <v>1689727.7012660294</v>
      </c>
      <c r="BU21" s="89">
        <v>19.655310130118526</v>
      </c>
      <c r="BV21" s="87">
        <v>1008909.4164945853</v>
      </c>
      <c r="BW21" s="88">
        <v>4.4739605267002149</v>
      </c>
      <c r="BX21" s="85">
        <v>1852479.3634033161</v>
      </c>
      <c r="BY21" s="88">
        <v>15.799262807168519</v>
      </c>
      <c r="BZ21" s="85">
        <v>2861388.7798979012</v>
      </c>
      <c r="CA21" s="89">
        <v>8.3481312759961881</v>
      </c>
      <c r="CB21" s="178">
        <f t="shared" si="39"/>
        <v>1899134.7852472973</v>
      </c>
      <c r="CC21" s="179">
        <f t="shared" si="40"/>
        <v>2651981.6959166336</v>
      </c>
      <c r="CD21" s="180">
        <f t="shared" si="41"/>
        <v>4551116.4811639311</v>
      </c>
      <c r="CE21" s="82"/>
      <c r="CF21" s="84">
        <v>1363916.6487939311</v>
      </c>
      <c r="CG21" s="88">
        <f t="shared" si="42"/>
        <v>10.873753498261458</v>
      </c>
      <c r="CH21" s="85">
        <v>1877199.9189883496</v>
      </c>
      <c r="CI21" s="88">
        <f t="shared" si="43"/>
        <v>101.65709514720837</v>
      </c>
      <c r="CJ21" s="85">
        <v>3241116.567782281</v>
      </c>
      <c r="CK21" s="89">
        <f t="shared" si="44"/>
        <v>22.523708236266529</v>
      </c>
      <c r="CL21" s="87">
        <v>2453938.5341572543</v>
      </c>
      <c r="CM21" s="88">
        <f t="shared" si="45"/>
        <v>5.1734619088681644</v>
      </c>
      <c r="CN21" s="85">
        <v>3873513.2786705256</v>
      </c>
      <c r="CO21" s="88">
        <f t="shared" si="46"/>
        <v>23.682811471591275</v>
      </c>
      <c r="CP21" s="85">
        <v>6327451.8128277799</v>
      </c>
      <c r="CQ21" s="89">
        <f t="shared" si="47"/>
        <v>9.9193463023840778</v>
      </c>
      <c r="CR21" s="178">
        <f t="shared" si="48"/>
        <v>3817855.1829511854</v>
      </c>
      <c r="CS21" s="179">
        <f t="shared" si="49"/>
        <v>5750713.197658875</v>
      </c>
      <c r="CT21" s="180">
        <f t="shared" si="50"/>
        <v>9568568.3806100599</v>
      </c>
      <c r="CU21" s="82"/>
      <c r="CV21" s="87">
        <f t="shared" si="51"/>
        <v>6664611.9056212632</v>
      </c>
      <c r="CW21" s="88">
        <f t="shared" ref="CW21:CW61" si="65">+CV21/$CV$110</f>
        <v>10.129959683940934</v>
      </c>
      <c r="CX21" s="88">
        <f t="shared" si="52"/>
        <v>7423386.9116490372</v>
      </c>
      <c r="CY21" s="88">
        <f t="shared" si="53"/>
        <v>77.993138386730791</v>
      </c>
      <c r="CZ21" s="85">
        <f t="shared" si="54"/>
        <v>14087998.817270301</v>
      </c>
      <c r="DA21" s="89">
        <f t="shared" si="55"/>
        <v>18.706901048173862</v>
      </c>
      <c r="DB21" s="87">
        <f t="shared" si="56"/>
        <v>12441199.892359775</v>
      </c>
      <c r="DC21" s="88">
        <f t="shared" si="57"/>
        <v>5.150609709767858</v>
      </c>
      <c r="DD21" s="85">
        <f t="shared" si="58"/>
        <v>20849302.557688355</v>
      </c>
      <c r="DE21" s="88">
        <f t="shared" si="59"/>
        <v>20.197606583659983</v>
      </c>
      <c r="DF21" s="85">
        <f t="shared" si="60"/>
        <v>33290502.45004813</v>
      </c>
      <c r="DG21" s="89">
        <f t="shared" si="61"/>
        <v>9.6557266093040273</v>
      </c>
      <c r="DH21" s="226"/>
      <c r="DI21" s="239" t="s">
        <v>84</v>
      </c>
      <c r="DJ21" s="87">
        <f t="shared" si="62"/>
        <v>14087998.817270301</v>
      </c>
      <c r="DK21" s="85">
        <f t="shared" si="63"/>
        <v>33290502.45004813</v>
      </c>
      <c r="DL21" s="86">
        <f t="shared" si="64"/>
        <v>47378501.267318428</v>
      </c>
      <c r="DM21"/>
    </row>
    <row r="22" spans="1:117" s="65" customFormat="1" ht="15.6">
      <c r="A22" s="74">
        <v>10</v>
      </c>
      <c r="B22" s="74" t="s">
        <v>85</v>
      </c>
      <c r="C22" s="83"/>
      <c r="D22" s="84">
        <v>9753.32</v>
      </c>
      <c r="E22" s="88">
        <v>9.7884605734587168E-2</v>
      </c>
      <c r="F22" s="85">
        <v>177.34999999999991</v>
      </c>
      <c r="G22" s="88">
        <v>1.238564145540889E-2</v>
      </c>
      <c r="H22" s="85">
        <v>9930.67</v>
      </c>
      <c r="I22" s="89">
        <v>8.714171639171639E-2</v>
      </c>
      <c r="J22" s="87">
        <v>49105.700000000004</v>
      </c>
      <c r="K22" s="88">
        <v>0.19856411542069682</v>
      </c>
      <c r="L22" s="85">
        <v>1393.4100000000003</v>
      </c>
      <c r="M22" s="88">
        <v>6.9945385364482433E-3</v>
      </c>
      <c r="N22" s="85">
        <v>50499.110000000008</v>
      </c>
      <c r="O22" s="89">
        <v>0.11309535113925979</v>
      </c>
      <c r="P22" s="178">
        <f t="shared" si="27"/>
        <v>58859.020000000004</v>
      </c>
      <c r="Q22" s="179">
        <f t="shared" si="28"/>
        <v>1570.7600000000002</v>
      </c>
      <c r="R22" s="180">
        <f t="shared" si="29"/>
        <v>60429.780000000006</v>
      </c>
      <c r="S22" s="80"/>
      <c r="T22" s="84">
        <v>4161.7266356283781</v>
      </c>
      <c r="U22" s="88">
        <v>2.2521384466845491E-2</v>
      </c>
      <c r="V22" s="85">
        <v>384.16524387068648</v>
      </c>
      <c r="W22" s="88">
        <v>1.4169564911134792E-2</v>
      </c>
      <c r="X22" s="85">
        <v>4545.8918794990641</v>
      </c>
      <c r="Y22" s="89">
        <v>2.1452803085856027E-2</v>
      </c>
      <c r="Z22" s="87">
        <v>124325.74926714024</v>
      </c>
      <c r="AA22" s="88">
        <v>0.14879065226597285</v>
      </c>
      <c r="AB22" s="85">
        <v>14748.535810520349</v>
      </c>
      <c r="AC22" s="88">
        <v>5.7656061369810822E-2</v>
      </c>
      <c r="AD22" s="85">
        <v>139074.28507766058</v>
      </c>
      <c r="AE22" s="89">
        <v>0.12743010442556565</v>
      </c>
      <c r="AF22" s="178">
        <f t="shared" si="30"/>
        <v>128487.47590276862</v>
      </c>
      <c r="AG22" s="179">
        <f t="shared" si="31"/>
        <v>15132.701054391035</v>
      </c>
      <c r="AH22" s="180">
        <f t="shared" si="32"/>
        <v>143620.17695715965</v>
      </c>
      <c r="AI22" s="82"/>
      <c r="AJ22" s="84">
        <v>1626.7673274674003</v>
      </c>
      <c r="AK22" s="88">
        <v>2.6184546613668779E-2</v>
      </c>
      <c r="AL22" s="85">
        <v>-52.802774225690058</v>
      </c>
      <c r="AM22" s="88">
        <v>-5.3530793010634686E-3</v>
      </c>
      <c r="AN22" s="85">
        <v>1573.9645532417103</v>
      </c>
      <c r="AO22" s="89">
        <v>2.1863351713988004E-2</v>
      </c>
      <c r="AP22" s="87">
        <v>31865.760344440474</v>
      </c>
      <c r="AQ22" s="88">
        <v>0.28043439535721615</v>
      </c>
      <c r="AR22" s="85">
        <v>84.560057026387142</v>
      </c>
      <c r="AS22" s="88">
        <v>8.2909332221850105E-4</v>
      </c>
      <c r="AT22" s="85">
        <v>31950.320401466863</v>
      </c>
      <c r="AU22" s="89">
        <v>0.14817814777534127</v>
      </c>
      <c r="AV22" s="178">
        <f t="shared" si="33"/>
        <v>33492.527671907876</v>
      </c>
      <c r="AW22" s="179">
        <f t="shared" si="34"/>
        <v>31.757282800697084</v>
      </c>
      <c r="AX22" s="180">
        <f t="shared" si="35"/>
        <v>33524.284954708572</v>
      </c>
      <c r="AY22" s="82"/>
      <c r="AZ22" s="84">
        <v>59483.231541099078</v>
      </c>
      <c r="BA22" s="88">
        <v>0.54280945704755323</v>
      </c>
      <c r="BB22" s="85">
        <v>2130.1917869449976</v>
      </c>
      <c r="BC22" s="88">
        <v>0.13492473948220152</v>
      </c>
      <c r="BD22" s="85">
        <v>61613.423328044075</v>
      </c>
      <c r="BE22" s="89">
        <v>0.49144484676039368</v>
      </c>
      <c r="BF22" s="87">
        <v>77297.388577713296</v>
      </c>
      <c r="BG22" s="88">
        <v>0.14889708143715252</v>
      </c>
      <c r="BH22" s="85">
        <v>5241.5800495901858</v>
      </c>
      <c r="BI22" s="88">
        <v>2.6955927228542998E-2</v>
      </c>
      <c r="BJ22" s="85">
        <v>82538.968627303489</v>
      </c>
      <c r="BK22" s="89">
        <v>0.11566835060154669</v>
      </c>
      <c r="BL22" s="178">
        <f t="shared" si="36"/>
        <v>136780.62011881237</v>
      </c>
      <c r="BM22" s="179">
        <f t="shared" si="37"/>
        <v>7371.771836535183</v>
      </c>
      <c r="BN22" s="180">
        <f t="shared" si="38"/>
        <v>144152.39195534756</v>
      </c>
      <c r="BO22" s="82"/>
      <c r="BP22" s="84">
        <v>1947.3626694032635</v>
      </c>
      <c r="BQ22" s="88">
        <v>2.5510075971065978E-2</v>
      </c>
      <c r="BR22" s="85">
        <v>34.877406060680286</v>
      </c>
      <c r="BS22" s="88">
        <v>3.6213691268487474E-3</v>
      </c>
      <c r="BT22" s="85">
        <v>1982.2400754639436</v>
      </c>
      <c r="BU22" s="89">
        <v>2.3057882880419964E-2</v>
      </c>
      <c r="BV22" s="87">
        <v>38774.094175265112</v>
      </c>
      <c r="BW22" s="88">
        <v>0.17194186510957582</v>
      </c>
      <c r="BX22" s="85">
        <v>317.62107078919905</v>
      </c>
      <c r="BY22" s="88">
        <v>2.7088986088749695E-3</v>
      </c>
      <c r="BZ22" s="85">
        <v>39091.715246054315</v>
      </c>
      <c r="CA22" s="89">
        <v>0.11405048239881874</v>
      </c>
      <c r="CB22" s="178">
        <f t="shared" si="39"/>
        <v>40721.456844668377</v>
      </c>
      <c r="CC22" s="179">
        <f t="shared" si="40"/>
        <v>352.49847684987935</v>
      </c>
      <c r="CD22" s="180">
        <f t="shared" si="41"/>
        <v>41073.955321518253</v>
      </c>
      <c r="CE22" s="82"/>
      <c r="CF22" s="84">
        <v>1408.5001911396926</v>
      </c>
      <c r="CG22" s="88">
        <f t="shared" si="42"/>
        <v>1.1229193436600648E-2</v>
      </c>
      <c r="CH22" s="85">
        <v>411.13472877523606</v>
      </c>
      <c r="CI22" s="88">
        <f t="shared" si="43"/>
        <v>2.2264417241158675E-2</v>
      </c>
      <c r="CJ22" s="85">
        <v>1819.6349199149286</v>
      </c>
      <c r="CK22" s="89">
        <f t="shared" si="44"/>
        <v>1.2645310705603473E-2</v>
      </c>
      <c r="CL22" s="87">
        <v>65933.036573191872</v>
      </c>
      <c r="CM22" s="88">
        <f t="shared" si="45"/>
        <v>0.13900187331487623</v>
      </c>
      <c r="CN22" s="85">
        <v>2439.1722308948802</v>
      </c>
      <c r="CO22" s="88">
        <f t="shared" si="46"/>
        <v>1.4913194285176391E-2</v>
      </c>
      <c r="CP22" s="85">
        <v>68372.208804086753</v>
      </c>
      <c r="CQ22" s="89">
        <f t="shared" si="47"/>
        <v>0.10718495164383632</v>
      </c>
      <c r="CR22" s="178">
        <f t="shared" si="48"/>
        <v>67341.536764331569</v>
      </c>
      <c r="CS22" s="179">
        <f t="shared" si="49"/>
        <v>2850.3069596701162</v>
      </c>
      <c r="CT22" s="180">
        <f t="shared" si="50"/>
        <v>70191.843724001679</v>
      </c>
      <c r="CU22" s="82"/>
      <c r="CV22" s="87">
        <f t="shared" si="51"/>
        <v>78380.908364737814</v>
      </c>
      <c r="CW22" s="88">
        <f t="shared" si="65"/>
        <v>0.11913603567159968</v>
      </c>
      <c r="CX22" s="88">
        <f t="shared" si="52"/>
        <v>3084.9163914259102</v>
      </c>
      <c r="CY22" s="88">
        <f t="shared" si="53"/>
        <v>3.2411393059738496E-2</v>
      </c>
      <c r="CZ22" s="85">
        <f t="shared" si="54"/>
        <v>81465.824756163725</v>
      </c>
      <c r="DA22" s="89">
        <f t="shared" si="55"/>
        <v>0.10817527331512888</v>
      </c>
      <c r="DB22" s="87">
        <f t="shared" si="56"/>
        <v>387301.72893775097</v>
      </c>
      <c r="DC22" s="88">
        <f t="shared" si="57"/>
        <v>0.16034145122141344</v>
      </c>
      <c r="DD22" s="85">
        <f t="shared" si="58"/>
        <v>24224.879218821003</v>
      </c>
      <c r="DE22" s="88">
        <f t="shared" si="59"/>
        <v>2.3467671335509456E-2</v>
      </c>
      <c r="DF22" s="85">
        <f t="shared" si="60"/>
        <v>411526.60815657198</v>
      </c>
      <c r="DG22" s="89">
        <f t="shared" si="61"/>
        <v>0.11936102276546741</v>
      </c>
      <c r="DH22" s="226"/>
      <c r="DI22" s="239" t="s">
        <v>85</v>
      </c>
      <c r="DJ22" s="87">
        <f t="shared" si="62"/>
        <v>81465.824756163725</v>
      </c>
      <c r="DK22" s="85">
        <f t="shared" si="63"/>
        <v>411526.60815657198</v>
      </c>
      <c r="DL22" s="86">
        <f t="shared" si="64"/>
        <v>492992.43291273573</v>
      </c>
      <c r="DM22"/>
    </row>
    <row r="23" spans="1:117" s="65" customFormat="1" ht="15.6">
      <c r="A23" s="74">
        <v>11</v>
      </c>
      <c r="B23" s="74" t="s">
        <v>86</v>
      </c>
      <c r="C23" s="83"/>
      <c r="D23" s="84">
        <v>12655901.310000002</v>
      </c>
      <c r="E23" s="88">
        <v>127.01499693901107</v>
      </c>
      <c r="F23" s="85">
        <v>1807230.5999999999</v>
      </c>
      <c r="G23" s="88">
        <v>126.21206788183531</v>
      </c>
      <c r="H23" s="85">
        <v>14463131.910000002</v>
      </c>
      <c r="I23" s="89">
        <v>126.91410942435944</v>
      </c>
      <c r="J23" s="87">
        <v>6952584.5199999996</v>
      </c>
      <c r="K23" s="88">
        <v>28.113514217319572</v>
      </c>
      <c r="L23" s="85">
        <v>2746655.3</v>
      </c>
      <c r="M23" s="88">
        <v>13.787461222604836</v>
      </c>
      <c r="N23" s="85">
        <v>9699239.8200000003</v>
      </c>
      <c r="O23" s="89">
        <v>21.721945856606006</v>
      </c>
      <c r="P23" s="178">
        <f t="shared" si="27"/>
        <v>19608485.830000002</v>
      </c>
      <c r="Q23" s="179">
        <f t="shared" si="28"/>
        <v>4553885.8999999994</v>
      </c>
      <c r="R23" s="180">
        <f t="shared" si="29"/>
        <v>24162371.73</v>
      </c>
      <c r="S23" s="80"/>
      <c r="T23" s="84">
        <v>15956970.570717365</v>
      </c>
      <c r="U23" s="88">
        <v>86.351916070768794</v>
      </c>
      <c r="V23" s="85">
        <v>2007149.0917560607</v>
      </c>
      <c r="W23" s="88">
        <v>74.031760539836995</v>
      </c>
      <c r="X23" s="85">
        <v>17964119.662473425</v>
      </c>
      <c r="Y23" s="89">
        <v>84.775602224015941</v>
      </c>
      <c r="Z23" s="87">
        <v>10525346.628555007</v>
      </c>
      <c r="AA23" s="88">
        <v>12.596531285109068</v>
      </c>
      <c r="AB23" s="85">
        <v>2110744.989339863</v>
      </c>
      <c r="AC23" s="88">
        <v>8.2514796183761767</v>
      </c>
      <c r="AD23" s="85">
        <v>12636091.617894869</v>
      </c>
      <c r="AE23" s="89">
        <v>11.578117935319206</v>
      </c>
      <c r="AF23" s="178">
        <f t="shared" si="30"/>
        <v>26482317.199272372</v>
      </c>
      <c r="AG23" s="179">
        <f t="shared" si="31"/>
        <v>4117894.0810959237</v>
      </c>
      <c r="AH23" s="180">
        <f t="shared" si="32"/>
        <v>30600211.280368295</v>
      </c>
      <c r="AI23" s="82"/>
      <c r="AJ23" s="84">
        <v>8403734.1653804928</v>
      </c>
      <c r="AK23" s="88">
        <v>135.26702022277743</v>
      </c>
      <c r="AL23" s="85">
        <v>1763048.6563827954</v>
      </c>
      <c r="AM23" s="88">
        <v>178.73567076062403</v>
      </c>
      <c r="AN23" s="85">
        <v>10166782.821763288</v>
      </c>
      <c r="AO23" s="89">
        <v>141.22296984016458</v>
      </c>
      <c r="AP23" s="87">
        <v>2674601.5464105117</v>
      </c>
      <c r="AQ23" s="88">
        <v>23.537811725869151</v>
      </c>
      <c r="AR23" s="85">
        <v>3226369.9840360535</v>
      </c>
      <c r="AS23" s="88">
        <v>31.633869498642561</v>
      </c>
      <c r="AT23" s="85">
        <v>5900971.5304465648</v>
      </c>
      <c r="AU23" s="89">
        <v>27.367332172870753</v>
      </c>
      <c r="AV23" s="178">
        <f t="shared" si="33"/>
        <v>11078335.711791005</v>
      </c>
      <c r="AW23" s="179">
        <f t="shared" si="34"/>
        <v>4989418.640418849</v>
      </c>
      <c r="AX23" s="180">
        <f t="shared" si="35"/>
        <v>16067754.352209855</v>
      </c>
      <c r="AY23" s="82"/>
      <c r="AZ23" s="84">
        <v>24017140.304107357</v>
      </c>
      <c r="BA23" s="88">
        <v>219.16648693337856</v>
      </c>
      <c r="BB23" s="85">
        <v>3054853.7087002425</v>
      </c>
      <c r="BC23" s="88">
        <v>193.49212748291376</v>
      </c>
      <c r="BD23" s="85">
        <v>27071994.0128076</v>
      </c>
      <c r="BE23" s="89">
        <v>215.9333344989918</v>
      </c>
      <c r="BF23" s="87">
        <v>22652392.129329685</v>
      </c>
      <c r="BG23" s="88">
        <v>43.63504560359231</v>
      </c>
      <c r="BH23" s="85">
        <v>4366845.0431004493</v>
      </c>
      <c r="BI23" s="88">
        <v>22.457418581128564</v>
      </c>
      <c r="BJ23" s="85">
        <v>27019237.172430135</v>
      </c>
      <c r="BK23" s="89">
        <v>37.864182824464898</v>
      </c>
      <c r="BL23" s="178">
        <f t="shared" si="36"/>
        <v>46669532.433437042</v>
      </c>
      <c r="BM23" s="179">
        <f t="shared" si="37"/>
        <v>7421698.7518006917</v>
      </c>
      <c r="BN23" s="180">
        <f t="shared" si="38"/>
        <v>54091231.185237736</v>
      </c>
      <c r="BO23" s="82"/>
      <c r="BP23" s="84">
        <v>15767719.143490786</v>
      </c>
      <c r="BQ23" s="88">
        <v>206.55408443468809</v>
      </c>
      <c r="BR23" s="85">
        <v>1220148.8763563205</v>
      </c>
      <c r="BS23" s="88">
        <v>126.68973900491335</v>
      </c>
      <c r="BT23" s="85">
        <v>16987868.019847106</v>
      </c>
      <c r="BU23" s="89">
        <v>197.60687720834619</v>
      </c>
      <c r="BV23" s="87">
        <v>9268767.0517489891</v>
      </c>
      <c r="BW23" s="88">
        <v>41.101903939784528</v>
      </c>
      <c r="BX23" s="85">
        <v>1151335.526236732</v>
      </c>
      <c r="BY23" s="88">
        <v>9.8194090134560224</v>
      </c>
      <c r="BZ23" s="85">
        <v>10420102.577985721</v>
      </c>
      <c r="CA23" s="89">
        <v>30.400756737948409</v>
      </c>
      <c r="CB23" s="178">
        <f t="shared" si="39"/>
        <v>25036486.195239775</v>
      </c>
      <c r="CC23" s="179">
        <f t="shared" si="40"/>
        <v>2371484.4025930525</v>
      </c>
      <c r="CD23" s="180">
        <f t="shared" si="41"/>
        <v>27407970.597832829</v>
      </c>
      <c r="CE23" s="82"/>
      <c r="CF23" s="84">
        <v>21482037.705922436</v>
      </c>
      <c r="CG23" s="88">
        <f t="shared" si="42"/>
        <v>171.26441184006023</v>
      </c>
      <c r="CH23" s="85">
        <v>3613908.4656724697</v>
      </c>
      <c r="CI23" s="88">
        <f t="shared" si="43"/>
        <v>195.70607958802501</v>
      </c>
      <c r="CJ23" s="85">
        <v>25095946.171594907</v>
      </c>
      <c r="CK23" s="89">
        <f t="shared" si="44"/>
        <v>174.4009379671358</v>
      </c>
      <c r="CL23" s="87">
        <v>20461096.839633506</v>
      </c>
      <c r="CM23" s="88">
        <f t="shared" si="45"/>
        <v>43.136657108593781</v>
      </c>
      <c r="CN23" s="85">
        <v>4078550.2139257947</v>
      </c>
      <c r="CO23" s="88">
        <f t="shared" si="46"/>
        <v>24.936415301763258</v>
      </c>
      <c r="CP23" s="85">
        <v>24539647.0535593</v>
      </c>
      <c r="CQ23" s="89">
        <f t="shared" si="47"/>
        <v>38.470029399362431</v>
      </c>
      <c r="CR23" s="178">
        <f t="shared" si="48"/>
        <v>41943134.545555942</v>
      </c>
      <c r="CS23" s="179">
        <f t="shared" si="49"/>
        <v>7692458.6795982644</v>
      </c>
      <c r="CT23" s="180">
        <f t="shared" si="50"/>
        <v>49635593.225154206</v>
      </c>
      <c r="CU23" s="82"/>
      <c r="CV23" s="87">
        <f t="shared" si="51"/>
        <v>98283503.199618444</v>
      </c>
      <c r="CW23" s="88">
        <f t="shared" si="65"/>
        <v>149.38723201104472</v>
      </c>
      <c r="CX23" s="88">
        <f t="shared" si="52"/>
        <v>13466339.398867887</v>
      </c>
      <c r="CY23" s="88">
        <f t="shared" si="53"/>
        <v>141.48286823773782</v>
      </c>
      <c r="CZ23" s="85">
        <f t="shared" si="54"/>
        <v>111749842.59848633</v>
      </c>
      <c r="DA23" s="89">
        <f t="shared" si="55"/>
        <v>148.38823276136128</v>
      </c>
      <c r="DB23" s="87">
        <f t="shared" si="56"/>
        <v>72534788.715677708</v>
      </c>
      <c r="DC23" s="88">
        <f t="shared" si="57"/>
        <v>30.029128242233206</v>
      </c>
      <c r="DD23" s="85">
        <f t="shared" si="58"/>
        <v>17680501.056638893</v>
      </c>
      <c r="DE23" s="88">
        <f t="shared" si="59"/>
        <v>17.127853728243391</v>
      </c>
      <c r="DF23" s="85">
        <f t="shared" si="60"/>
        <v>90215289.772316605</v>
      </c>
      <c r="DG23" s="89">
        <f t="shared" si="61"/>
        <v>26.166447181976114</v>
      </c>
      <c r="DH23" s="226"/>
      <c r="DI23" s="239" t="s">
        <v>86</v>
      </c>
      <c r="DJ23" s="87">
        <f t="shared" si="62"/>
        <v>111749842.59848633</v>
      </c>
      <c r="DK23" s="85">
        <f t="shared" si="63"/>
        <v>90215289.772316605</v>
      </c>
      <c r="DL23" s="86">
        <f t="shared" si="64"/>
        <v>201965132.37080294</v>
      </c>
      <c r="DM23"/>
    </row>
    <row r="24" spans="1:117" s="65" customFormat="1" ht="15.6">
      <c r="A24" s="74">
        <v>12</v>
      </c>
      <c r="B24" s="74" t="s">
        <v>87</v>
      </c>
      <c r="C24" s="83"/>
      <c r="D24" s="84">
        <v>10426932.100000467</v>
      </c>
      <c r="E24" s="88">
        <v>104.64499653757457</v>
      </c>
      <c r="F24" s="85">
        <v>15537.68</v>
      </c>
      <c r="G24" s="88">
        <v>1.0851092953418535</v>
      </c>
      <c r="H24" s="85">
        <v>10442469.780000467</v>
      </c>
      <c r="I24" s="89">
        <v>91.63276395226805</v>
      </c>
      <c r="J24" s="87">
        <v>-7023.16</v>
      </c>
      <c r="K24" s="88">
        <v>-2.8398893669330055E-2</v>
      </c>
      <c r="L24" s="85">
        <v>0</v>
      </c>
      <c r="M24" s="88">
        <v>0</v>
      </c>
      <c r="N24" s="85">
        <v>-7023.16</v>
      </c>
      <c r="O24" s="89">
        <v>-1.5728727621282905E-2</v>
      </c>
      <c r="P24" s="178">
        <f t="shared" si="27"/>
        <v>10419908.940000467</v>
      </c>
      <c r="Q24" s="179">
        <f t="shared" si="28"/>
        <v>15537.68</v>
      </c>
      <c r="R24" s="180">
        <f t="shared" si="29"/>
        <v>10435446.620000467</v>
      </c>
      <c r="S24" s="80"/>
      <c r="T24" s="84">
        <v>24035869.920245852</v>
      </c>
      <c r="U24" s="88">
        <v>130.07126965877944</v>
      </c>
      <c r="V24" s="85">
        <v>574221.14270345285</v>
      </c>
      <c r="W24" s="88">
        <v>21.179593637631044</v>
      </c>
      <c r="X24" s="85">
        <v>24610091.062949304</v>
      </c>
      <c r="Y24" s="89">
        <v>116.13902210903768</v>
      </c>
      <c r="Z24" s="87">
        <v>45105.048394951089</v>
      </c>
      <c r="AA24" s="88">
        <v>5.3980849588548117E-2</v>
      </c>
      <c r="AB24" s="85">
        <v>2516.7456506208491</v>
      </c>
      <c r="AC24" s="88">
        <v>9.838647276490602E-3</v>
      </c>
      <c r="AD24" s="85">
        <v>47621.794045571936</v>
      </c>
      <c r="AE24" s="89">
        <v>4.3634595603143492E-2</v>
      </c>
      <c r="AF24" s="178">
        <f t="shared" si="30"/>
        <v>24080974.968640804</v>
      </c>
      <c r="AG24" s="179">
        <f t="shared" si="31"/>
        <v>576737.88835407374</v>
      </c>
      <c r="AH24" s="180">
        <f t="shared" si="32"/>
        <v>24657712.856994879</v>
      </c>
      <c r="AI24" s="82"/>
      <c r="AJ24" s="84">
        <v>4866814.7758528655</v>
      </c>
      <c r="AK24" s="88">
        <v>78.336548937706084</v>
      </c>
      <c r="AL24" s="85">
        <v>177599.28183339123</v>
      </c>
      <c r="AM24" s="88">
        <v>18.004793373214845</v>
      </c>
      <c r="AN24" s="85">
        <v>5044414.0576862572</v>
      </c>
      <c r="AO24" s="89">
        <v>70.070065114892927</v>
      </c>
      <c r="AP24" s="87">
        <v>0</v>
      </c>
      <c r="AQ24" s="88">
        <v>0</v>
      </c>
      <c r="AR24" s="85">
        <v>0</v>
      </c>
      <c r="AS24" s="88">
        <v>0</v>
      </c>
      <c r="AT24" s="85">
        <v>0</v>
      </c>
      <c r="AU24" s="89">
        <v>0</v>
      </c>
      <c r="AV24" s="178">
        <f t="shared" si="33"/>
        <v>4866814.7758528655</v>
      </c>
      <c r="AW24" s="179">
        <f t="shared" si="34"/>
        <v>177599.28183339123</v>
      </c>
      <c r="AX24" s="180">
        <f t="shared" si="35"/>
        <v>5044414.0576862572</v>
      </c>
      <c r="AY24" s="82"/>
      <c r="AZ24" s="84">
        <v>14763529.901861561</v>
      </c>
      <c r="BA24" s="88">
        <v>134.72340763123779</v>
      </c>
      <c r="BB24" s="85">
        <v>434728.71606648283</v>
      </c>
      <c r="BC24" s="88">
        <v>27.53538865381827</v>
      </c>
      <c r="BD24" s="85">
        <v>15198258.617928045</v>
      </c>
      <c r="BE24" s="89">
        <v>121.22530244335294</v>
      </c>
      <c r="BF24" s="87">
        <v>70746.4106707506</v>
      </c>
      <c r="BG24" s="88">
        <v>0.13627800712100868</v>
      </c>
      <c r="BH24" s="85">
        <v>116.04324949152328</v>
      </c>
      <c r="BI24" s="88">
        <v>5.9677680376201228E-4</v>
      </c>
      <c r="BJ24" s="85">
        <v>70862.453920242129</v>
      </c>
      <c r="BK24" s="89">
        <v>9.930513187707965E-2</v>
      </c>
      <c r="BL24" s="178">
        <f t="shared" si="36"/>
        <v>14834276.312532311</v>
      </c>
      <c r="BM24" s="179">
        <f t="shared" si="37"/>
        <v>434844.75931597437</v>
      </c>
      <c r="BN24" s="180">
        <f t="shared" si="38"/>
        <v>15269121.071848286</v>
      </c>
      <c r="BO24" s="82"/>
      <c r="BP24" s="84">
        <v>6564641.7622440122</v>
      </c>
      <c r="BQ24" s="88">
        <v>85.99554295091518</v>
      </c>
      <c r="BR24" s="85">
        <v>112587.900586084</v>
      </c>
      <c r="BS24" s="88">
        <v>11.690156846234451</v>
      </c>
      <c r="BT24" s="85">
        <v>6677229.6628300957</v>
      </c>
      <c r="BU24" s="89">
        <v>77.671106258492642</v>
      </c>
      <c r="BV24" s="87">
        <v>0</v>
      </c>
      <c r="BW24" s="88">
        <v>0</v>
      </c>
      <c r="BX24" s="85">
        <v>0</v>
      </c>
      <c r="BY24" s="88">
        <v>0</v>
      </c>
      <c r="BZ24" s="85">
        <v>0</v>
      </c>
      <c r="CA24" s="89">
        <v>0</v>
      </c>
      <c r="CB24" s="178">
        <f t="shared" si="39"/>
        <v>6564641.7622440122</v>
      </c>
      <c r="CC24" s="179">
        <f t="shared" si="40"/>
        <v>112587.900586084</v>
      </c>
      <c r="CD24" s="180">
        <f t="shared" si="41"/>
        <v>6677229.6628300957</v>
      </c>
      <c r="CE24" s="82"/>
      <c r="CF24" s="84">
        <v>20202851.48046387</v>
      </c>
      <c r="CG24" s="88">
        <f t="shared" si="42"/>
        <v>161.06616716997155</v>
      </c>
      <c r="CH24" s="85">
        <v>4940.5902765366336</v>
      </c>
      <c r="CI24" s="88">
        <f t="shared" si="43"/>
        <v>0.26755064857232935</v>
      </c>
      <c r="CJ24" s="85">
        <v>20207792.070740405</v>
      </c>
      <c r="CK24" s="89">
        <f t="shared" si="44"/>
        <v>140.43136159460454</v>
      </c>
      <c r="CL24" s="87">
        <v>0</v>
      </c>
      <c r="CM24" s="88">
        <f t="shared" si="45"/>
        <v>0</v>
      </c>
      <c r="CN24" s="85">
        <v>0</v>
      </c>
      <c r="CO24" s="88">
        <f t="shared" si="46"/>
        <v>0</v>
      </c>
      <c r="CP24" s="85">
        <v>0</v>
      </c>
      <c r="CQ24" s="89">
        <f t="shared" si="47"/>
        <v>0</v>
      </c>
      <c r="CR24" s="178">
        <f t="shared" si="48"/>
        <v>20202851.48046387</v>
      </c>
      <c r="CS24" s="179">
        <f t="shared" si="49"/>
        <v>4940.5902765366336</v>
      </c>
      <c r="CT24" s="180">
        <f t="shared" si="50"/>
        <v>20207792.070740405</v>
      </c>
      <c r="CU24" s="82"/>
      <c r="CV24" s="87">
        <f t="shared" si="51"/>
        <v>80860639.940668643</v>
      </c>
      <c r="CW24" s="88">
        <f t="shared" si="65"/>
        <v>122.90513449489163</v>
      </c>
      <c r="CX24" s="88">
        <f t="shared" si="52"/>
        <v>1319615.3114659474</v>
      </c>
      <c r="CY24" s="88">
        <f t="shared" si="53"/>
        <v>13.86441806541235</v>
      </c>
      <c r="CZ24" s="85">
        <f t="shared" si="54"/>
        <v>82180255.252134591</v>
      </c>
      <c r="DA24" s="89">
        <f t="shared" si="55"/>
        <v>109.12393754823069</v>
      </c>
      <c r="DB24" s="87">
        <f t="shared" si="56"/>
        <v>108828.29906570169</v>
      </c>
      <c r="DC24" s="88">
        <f t="shared" si="57"/>
        <v>4.5054504285358357E-2</v>
      </c>
      <c r="DD24" s="85">
        <f t="shared" si="58"/>
        <v>2632.7889001123722</v>
      </c>
      <c r="DE24" s="88">
        <f t="shared" si="59"/>
        <v>2.5504946400563152E-3</v>
      </c>
      <c r="DF24" s="85">
        <f t="shared" si="60"/>
        <v>111461.08796581406</v>
      </c>
      <c r="DG24" s="89">
        <f t="shared" si="61"/>
        <v>3.2328673758780464E-2</v>
      </c>
      <c r="DH24" s="226"/>
      <c r="DI24" s="239" t="s">
        <v>87</v>
      </c>
      <c r="DJ24" s="87">
        <f t="shared" si="62"/>
        <v>82180255.252134591</v>
      </c>
      <c r="DK24" s="85">
        <f t="shared" si="63"/>
        <v>111461.08796581406</v>
      </c>
      <c r="DL24" s="86">
        <f t="shared" si="64"/>
        <v>82291716.340100408</v>
      </c>
      <c r="DM24"/>
    </row>
    <row r="25" spans="1:117" s="65" customFormat="1" ht="15.6">
      <c r="A25" s="74">
        <v>13</v>
      </c>
      <c r="B25" s="74" t="s">
        <v>88</v>
      </c>
      <c r="C25" s="83"/>
      <c r="D25" s="84">
        <v>1660900.9499999713</v>
      </c>
      <c r="E25" s="88">
        <v>16.668850673919081</v>
      </c>
      <c r="F25" s="85">
        <v>4512</v>
      </c>
      <c r="G25" s="88">
        <v>0.31510580347789652</v>
      </c>
      <c r="H25" s="85">
        <v>1665412.9499999713</v>
      </c>
      <c r="I25" s="89">
        <v>14.614013250262998</v>
      </c>
      <c r="J25" s="87">
        <v>18.2</v>
      </c>
      <c r="K25" s="88">
        <v>7.3593633746320313E-5</v>
      </c>
      <c r="L25" s="85">
        <v>0</v>
      </c>
      <c r="M25" s="88">
        <v>0</v>
      </c>
      <c r="N25" s="85">
        <v>18.2</v>
      </c>
      <c r="O25" s="89">
        <v>4.0759834989854834E-5</v>
      </c>
      <c r="P25" s="178">
        <f t="shared" si="27"/>
        <v>1660919.1499999713</v>
      </c>
      <c r="Q25" s="179">
        <f t="shared" si="28"/>
        <v>4512</v>
      </c>
      <c r="R25" s="180">
        <f t="shared" si="29"/>
        <v>1665431.1499999713</v>
      </c>
      <c r="S25" s="80"/>
      <c r="T25" s="84">
        <v>4591822.1154366639</v>
      </c>
      <c r="U25" s="88">
        <v>24.848866905333967</v>
      </c>
      <c r="V25" s="85">
        <v>223963.95734320147</v>
      </c>
      <c r="W25" s="88">
        <v>8.2606947972558817</v>
      </c>
      <c r="X25" s="85">
        <v>4815786.072779865</v>
      </c>
      <c r="Y25" s="89">
        <v>22.726477677321899</v>
      </c>
      <c r="Z25" s="87">
        <v>47.262247299675437</v>
      </c>
      <c r="AA25" s="88">
        <v>5.6562543517548329E-5</v>
      </c>
      <c r="AB25" s="85">
        <v>1.2425105827975642</v>
      </c>
      <c r="AC25" s="88">
        <v>4.8573137926895188E-6</v>
      </c>
      <c r="AD25" s="85">
        <v>48.504757882473001</v>
      </c>
      <c r="AE25" s="89">
        <v>4.4443632111060612E-5</v>
      </c>
      <c r="AF25" s="178">
        <f t="shared" si="30"/>
        <v>4591869.3776839636</v>
      </c>
      <c r="AG25" s="179">
        <f t="shared" si="31"/>
        <v>223965.19985378426</v>
      </c>
      <c r="AH25" s="180">
        <f t="shared" si="32"/>
        <v>4815834.577537748</v>
      </c>
      <c r="AI25" s="82"/>
      <c r="AJ25" s="84">
        <v>694502.23831381218</v>
      </c>
      <c r="AK25" s="88">
        <v>11.178750596581393</v>
      </c>
      <c r="AL25" s="85">
        <v>22658.091634943896</v>
      </c>
      <c r="AM25" s="88">
        <v>2.2970490303065589</v>
      </c>
      <c r="AN25" s="85">
        <v>717160.32994875603</v>
      </c>
      <c r="AO25" s="89">
        <v>9.9618053638476471</v>
      </c>
      <c r="AP25" s="87">
        <v>-217.12108716370676</v>
      </c>
      <c r="AQ25" s="88">
        <v>-1.9107725703045567E-3</v>
      </c>
      <c r="AR25" s="85">
        <v>0</v>
      </c>
      <c r="AS25" s="88">
        <v>0</v>
      </c>
      <c r="AT25" s="85">
        <v>-217.12108716370676</v>
      </c>
      <c r="AU25" s="89">
        <v>-1.0069570550350234E-3</v>
      </c>
      <c r="AV25" s="178">
        <f t="shared" si="33"/>
        <v>694285.11722664849</v>
      </c>
      <c r="AW25" s="179">
        <f t="shared" si="34"/>
        <v>22658.091634943896</v>
      </c>
      <c r="AX25" s="180">
        <f t="shared" si="35"/>
        <v>716943.20886159234</v>
      </c>
      <c r="AY25" s="82"/>
      <c r="AZ25" s="84">
        <v>1797354.4986431985</v>
      </c>
      <c r="BA25" s="88">
        <v>16.401614274375806</v>
      </c>
      <c r="BB25" s="85">
        <v>40268.163847540498</v>
      </c>
      <c r="BC25" s="88">
        <v>2.5505550954864771</v>
      </c>
      <c r="BD25" s="85">
        <v>1837622.662490739</v>
      </c>
      <c r="BE25" s="89">
        <v>14.657360993608933</v>
      </c>
      <c r="BF25" s="87">
        <v>0</v>
      </c>
      <c r="BG25" s="88">
        <v>0</v>
      </c>
      <c r="BH25" s="85">
        <v>0</v>
      </c>
      <c r="BI25" s="88">
        <v>0</v>
      </c>
      <c r="BJ25" s="85">
        <v>0</v>
      </c>
      <c r="BK25" s="89">
        <v>0</v>
      </c>
      <c r="BL25" s="178">
        <f t="shared" si="36"/>
        <v>1797354.4986431985</v>
      </c>
      <c r="BM25" s="179">
        <f t="shared" si="37"/>
        <v>40268.163847540498</v>
      </c>
      <c r="BN25" s="180">
        <f t="shared" si="38"/>
        <v>1837622.662490739</v>
      </c>
      <c r="BO25" s="82"/>
      <c r="BP25" s="84">
        <v>1181466.7875615149</v>
      </c>
      <c r="BQ25" s="88">
        <v>15.476987405340987</v>
      </c>
      <c r="BR25" s="85">
        <v>37930.699763763369</v>
      </c>
      <c r="BS25" s="88">
        <v>3.9383968189973388</v>
      </c>
      <c r="BT25" s="85">
        <v>1219397.4873252783</v>
      </c>
      <c r="BU25" s="89">
        <v>14.184318436223691</v>
      </c>
      <c r="BV25" s="87">
        <v>49939.774274214789</v>
      </c>
      <c r="BW25" s="88">
        <v>0.22145553918155442</v>
      </c>
      <c r="BX25" s="85">
        <v>114.3360091765903</v>
      </c>
      <c r="BY25" s="88">
        <v>9.75138883050808E-4</v>
      </c>
      <c r="BZ25" s="85">
        <v>50054.110283391383</v>
      </c>
      <c r="CA25" s="89">
        <v>0.1460333829798032</v>
      </c>
      <c r="CB25" s="178">
        <f t="shared" si="39"/>
        <v>1231406.5618357297</v>
      </c>
      <c r="CC25" s="179">
        <f t="shared" si="40"/>
        <v>38045.035772939962</v>
      </c>
      <c r="CD25" s="180">
        <f t="shared" si="41"/>
        <v>1269451.5976086697</v>
      </c>
      <c r="CE25" s="82"/>
      <c r="CF25" s="84">
        <v>0</v>
      </c>
      <c r="CG25" s="88">
        <f t="shared" si="42"/>
        <v>0</v>
      </c>
      <c r="CH25" s="85">
        <v>0</v>
      </c>
      <c r="CI25" s="88">
        <f t="shared" si="43"/>
        <v>0</v>
      </c>
      <c r="CJ25" s="85">
        <v>0</v>
      </c>
      <c r="CK25" s="89">
        <f t="shared" si="44"/>
        <v>0</v>
      </c>
      <c r="CL25" s="87">
        <v>0</v>
      </c>
      <c r="CM25" s="88">
        <f t="shared" si="45"/>
        <v>0</v>
      </c>
      <c r="CN25" s="85">
        <v>0</v>
      </c>
      <c r="CO25" s="88">
        <f t="shared" si="46"/>
        <v>0</v>
      </c>
      <c r="CP25" s="85">
        <v>0</v>
      </c>
      <c r="CQ25" s="89">
        <f t="shared" si="47"/>
        <v>0</v>
      </c>
      <c r="CR25" s="178">
        <f t="shared" si="48"/>
        <v>0</v>
      </c>
      <c r="CS25" s="179">
        <f t="shared" si="49"/>
        <v>0</v>
      </c>
      <c r="CT25" s="180">
        <f t="shared" si="50"/>
        <v>0</v>
      </c>
      <c r="CU25" s="82"/>
      <c r="CV25" s="87">
        <f t="shared" si="51"/>
        <v>9926046.5899551604</v>
      </c>
      <c r="CW25" s="88">
        <f t="shared" si="65"/>
        <v>15.087217860706327</v>
      </c>
      <c r="CX25" s="88">
        <f t="shared" si="52"/>
        <v>329332.9125894492</v>
      </c>
      <c r="CY25" s="88">
        <f t="shared" si="53"/>
        <v>3.4601062469998864</v>
      </c>
      <c r="CZ25" s="85">
        <f t="shared" si="54"/>
        <v>10255379.50254461</v>
      </c>
      <c r="DA25" s="89">
        <f t="shared" si="55"/>
        <v>13.617716189072249</v>
      </c>
      <c r="DB25" s="87">
        <f t="shared" si="56"/>
        <v>49788.115434350759</v>
      </c>
      <c r="DC25" s="88">
        <f t="shared" si="57"/>
        <v>2.061209151897728E-2</v>
      </c>
      <c r="DD25" s="85">
        <f t="shared" si="58"/>
        <v>115.57851975938786</v>
      </c>
      <c r="DE25" s="88">
        <f t="shared" si="59"/>
        <v>1.1196583027958672E-4</v>
      </c>
      <c r="DF25" s="85">
        <f t="shared" si="60"/>
        <v>49903.693954110146</v>
      </c>
      <c r="DG25" s="89">
        <f t="shared" si="61"/>
        <v>1.447429116872849E-2</v>
      </c>
      <c r="DH25" s="226"/>
      <c r="DI25" s="239" t="s">
        <v>88</v>
      </c>
      <c r="DJ25" s="87">
        <f t="shared" si="62"/>
        <v>10255379.50254461</v>
      </c>
      <c r="DK25" s="85">
        <f t="shared" si="63"/>
        <v>49903.693954110146</v>
      </c>
      <c r="DL25" s="86">
        <f t="shared" si="64"/>
        <v>10305283.19649872</v>
      </c>
      <c r="DM25"/>
    </row>
    <row r="26" spans="1:117" s="65" customFormat="1" ht="15.6">
      <c r="A26" s="74">
        <v>14</v>
      </c>
      <c r="B26" s="74" t="s">
        <v>89</v>
      </c>
      <c r="C26" s="83"/>
      <c r="D26" s="84">
        <v>542393.35</v>
      </c>
      <c r="E26" s="88">
        <v>5.4434755773225882</v>
      </c>
      <c r="F26" s="85">
        <v>110822.79000000001</v>
      </c>
      <c r="G26" s="88">
        <v>7.7395621202597953</v>
      </c>
      <c r="H26" s="85">
        <v>653216.14</v>
      </c>
      <c r="I26" s="89">
        <v>5.7319773604773605</v>
      </c>
      <c r="J26" s="87">
        <v>211963.36000000002</v>
      </c>
      <c r="K26" s="88">
        <v>0.85709636722414528</v>
      </c>
      <c r="L26" s="85">
        <v>388968.10000000009</v>
      </c>
      <c r="M26" s="88">
        <v>1.9525138795466186</v>
      </c>
      <c r="N26" s="85">
        <v>600931.46000000008</v>
      </c>
      <c r="O26" s="89">
        <v>1.3458168763633271</v>
      </c>
      <c r="P26" s="178">
        <f t="shared" si="27"/>
        <v>754356.71</v>
      </c>
      <c r="Q26" s="179">
        <f t="shared" si="28"/>
        <v>499790.89000000013</v>
      </c>
      <c r="R26" s="180">
        <f t="shared" si="29"/>
        <v>1254147.6000000001</v>
      </c>
      <c r="S26" s="80"/>
      <c r="T26" s="84">
        <v>7297056.3545429641</v>
      </c>
      <c r="U26" s="88">
        <v>39.488372501450101</v>
      </c>
      <c r="V26" s="85">
        <v>794777.60283715546</v>
      </c>
      <c r="W26" s="88">
        <v>29.314606183134977</v>
      </c>
      <c r="X26" s="85">
        <v>8091833.9573801197</v>
      </c>
      <c r="Y26" s="89">
        <v>38.186680434257909</v>
      </c>
      <c r="Z26" s="87">
        <v>1298780.5140935706</v>
      </c>
      <c r="AA26" s="88">
        <v>1.5543554008839073</v>
      </c>
      <c r="AB26" s="85">
        <v>1084877.9315433879</v>
      </c>
      <c r="AC26" s="88">
        <v>4.2410846339879589</v>
      </c>
      <c r="AD26" s="85">
        <v>2383658.4456369588</v>
      </c>
      <c r="AE26" s="89">
        <v>2.1840834520399079</v>
      </c>
      <c r="AF26" s="178">
        <f t="shared" si="30"/>
        <v>8595836.8686365355</v>
      </c>
      <c r="AG26" s="179">
        <f t="shared" si="31"/>
        <v>1879655.5343805435</v>
      </c>
      <c r="AH26" s="180">
        <f t="shared" si="32"/>
        <v>10475492.403017079</v>
      </c>
      <c r="AI26" s="82"/>
      <c r="AJ26" s="84">
        <v>1255903.3435509028</v>
      </c>
      <c r="AK26" s="88">
        <v>20.215097196885456</v>
      </c>
      <c r="AL26" s="85">
        <v>248086.98988631103</v>
      </c>
      <c r="AM26" s="88">
        <v>25.150749177444347</v>
      </c>
      <c r="AN26" s="85">
        <v>1503990.3334372139</v>
      </c>
      <c r="AO26" s="89">
        <v>20.891366051828893</v>
      </c>
      <c r="AP26" s="87">
        <v>332990.74686185364</v>
      </c>
      <c r="AQ26" s="88">
        <v>2.930482679414359</v>
      </c>
      <c r="AR26" s="85">
        <v>499905.83994949202</v>
      </c>
      <c r="AS26" s="88">
        <v>4.9014701292221083</v>
      </c>
      <c r="AT26" s="85">
        <v>832896.58681134565</v>
      </c>
      <c r="AU26" s="89">
        <v>3.8627804657772002</v>
      </c>
      <c r="AV26" s="178">
        <f t="shared" si="33"/>
        <v>1588894.0904127564</v>
      </c>
      <c r="AW26" s="179">
        <f t="shared" si="34"/>
        <v>747992.82983580302</v>
      </c>
      <c r="AX26" s="180">
        <f t="shared" si="35"/>
        <v>2336886.9202485597</v>
      </c>
      <c r="AY26" s="82"/>
      <c r="AZ26" s="84">
        <v>5771864.7430232763</v>
      </c>
      <c r="BA26" s="88">
        <v>52.670688631764456</v>
      </c>
      <c r="BB26" s="85">
        <v>618732.28861717868</v>
      </c>
      <c r="BC26" s="88">
        <v>39.190036015782788</v>
      </c>
      <c r="BD26" s="85">
        <v>6390597.0316404551</v>
      </c>
      <c r="BE26" s="89">
        <v>50.973080365954559</v>
      </c>
      <c r="BF26" s="87">
        <v>1680944.4425180424</v>
      </c>
      <c r="BG26" s="88">
        <v>3.2379841823155964</v>
      </c>
      <c r="BH26" s="85">
        <v>1380822.7707154292</v>
      </c>
      <c r="BI26" s="88">
        <v>7.1011713587833851</v>
      </c>
      <c r="BJ26" s="85">
        <v>3061767.2132334718</v>
      </c>
      <c r="BK26" s="89">
        <v>4.290695284547799</v>
      </c>
      <c r="BL26" s="178">
        <f t="shared" si="36"/>
        <v>7452809.1855413187</v>
      </c>
      <c r="BM26" s="179">
        <f t="shared" si="37"/>
        <v>1999555.0593326078</v>
      </c>
      <c r="BN26" s="180">
        <f t="shared" si="38"/>
        <v>9452364.244873926</v>
      </c>
      <c r="BO26" s="82"/>
      <c r="BP26" s="84">
        <v>1402584.2839705455</v>
      </c>
      <c r="BQ26" s="88">
        <v>18.373584028328931</v>
      </c>
      <c r="BR26" s="85">
        <v>220690.47739759815</v>
      </c>
      <c r="BS26" s="88">
        <v>22.914596344886114</v>
      </c>
      <c r="BT26" s="85">
        <v>1623274.7613681436</v>
      </c>
      <c r="BU26" s="89">
        <v>18.882313900150564</v>
      </c>
      <c r="BV26" s="87">
        <v>398907.41821337125</v>
      </c>
      <c r="BW26" s="88">
        <v>1.7689358565958984</v>
      </c>
      <c r="BX26" s="85">
        <v>484575.2495278439</v>
      </c>
      <c r="BY26" s="88">
        <v>4.132802701280534</v>
      </c>
      <c r="BZ26" s="85">
        <v>883482.66774121509</v>
      </c>
      <c r="CA26" s="89">
        <v>2.5775697948442198</v>
      </c>
      <c r="CB26" s="178">
        <f t="shared" si="39"/>
        <v>1801491.7021839167</v>
      </c>
      <c r="CC26" s="179">
        <f t="shared" si="40"/>
        <v>705265.726925442</v>
      </c>
      <c r="CD26" s="180">
        <f t="shared" si="41"/>
        <v>2506757.4291093587</v>
      </c>
      <c r="CE26" s="82"/>
      <c r="CF26" s="84">
        <v>3775450.3568948205</v>
      </c>
      <c r="CG26" s="88">
        <f t="shared" si="42"/>
        <v>30.099578711132889</v>
      </c>
      <c r="CH26" s="85">
        <v>269210.48647058022</v>
      </c>
      <c r="CI26" s="88">
        <f t="shared" si="43"/>
        <v>14.578711495211753</v>
      </c>
      <c r="CJ26" s="85">
        <v>4044660.8433654006</v>
      </c>
      <c r="CK26" s="89">
        <f t="shared" si="44"/>
        <v>28.107832237872664</v>
      </c>
      <c r="CL26" s="87">
        <v>1045126.2758285579</v>
      </c>
      <c r="CM26" s="88">
        <f t="shared" si="45"/>
        <v>2.2033644700938537</v>
      </c>
      <c r="CN26" s="85">
        <v>581935.51010226272</v>
      </c>
      <c r="CO26" s="88">
        <f t="shared" si="46"/>
        <v>3.5579764371187146</v>
      </c>
      <c r="CP26" s="85">
        <v>1627061.7859308207</v>
      </c>
      <c r="CQ26" s="89">
        <f t="shared" si="47"/>
        <v>2.5506933576805104</v>
      </c>
      <c r="CR26" s="178">
        <f t="shared" si="48"/>
        <v>4820576.632723378</v>
      </c>
      <c r="CS26" s="179">
        <f t="shared" si="49"/>
        <v>851145.99657284294</v>
      </c>
      <c r="CT26" s="180">
        <f t="shared" si="50"/>
        <v>5671722.6292962208</v>
      </c>
      <c r="CU26" s="82"/>
      <c r="CV26" s="87">
        <f t="shared" si="51"/>
        <v>20045252.43198251</v>
      </c>
      <c r="CW26" s="88">
        <f t="shared" si="65"/>
        <v>30.46803052689879</v>
      </c>
      <c r="CX26" s="88">
        <f t="shared" si="52"/>
        <v>2262320.6352088237</v>
      </c>
      <c r="CY26" s="88">
        <f t="shared" si="53"/>
        <v>23.768865677756079</v>
      </c>
      <c r="CZ26" s="85">
        <f t="shared" si="54"/>
        <v>22307573.067191333</v>
      </c>
      <c r="DA26" s="89">
        <f t="shared" si="55"/>
        <v>29.621351293789637</v>
      </c>
      <c r="DB26" s="87">
        <f t="shared" si="56"/>
        <v>4968712.757515396</v>
      </c>
      <c r="DC26" s="88">
        <f t="shared" si="57"/>
        <v>2.0570282927149481</v>
      </c>
      <c r="DD26" s="85">
        <f t="shared" si="58"/>
        <v>4421085.4018384153</v>
      </c>
      <c r="DE26" s="88">
        <f t="shared" si="59"/>
        <v>4.2828935582867356</v>
      </c>
      <c r="DF26" s="85">
        <f t="shared" si="60"/>
        <v>9389798.1593538113</v>
      </c>
      <c r="DG26" s="89">
        <f t="shared" si="61"/>
        <v>2.7234591631444567</v>
      </c>
      <c r="DH26" s="226"/>
      <c r="DI26" s="239" t="s">
        <v>89</v>
      </c>
      <c r="DJ26" s="87">
        <f t="shared" si="62"/>
        <v>22307573.067191333</v>
      </c>
      <c r="DK26" s="85">
        <f t="shared" si="63"/>
        <v>9389798.1593538113</v>
      </c>
      <c r="DL26" s="86">
        <f t="shared" si="64"/>
        <v>31697371.226545144</v>
      </c>
      <c r="DM26"/>
    </row>
    <row r="27" spans="1:117" s="65" customFormat="1" ht="15.6">
      <c r="A27" s="74">
        <v>15</v>
      </c>
      <c r="B27" s="74" t="s">
        <v>90</v>
      </c>
      <c r="C27" s="83"/>
      <c r="D27" s="84">
        <v>131814.46000000002</v>
      </c>
      <c r="E27" s="88">
        <v>1.3228937887014385</v>
      </c>
      <c r="F27" s="85">
        <v>0</v>
      </c>
      <c r="G27" s="88">
        <v>0</v>
      </c>
      <c r="H27" s="85">
        <v>131814.46000000002</v>
      </c>
      <c r="I27" s="89">
        <v>1.1566730431730434</v>
      </c>
      <c r="J27" s="87">
        <v>500110.4700000002</v>
      </c>
      <c r="K27" s="88">
        <v>2.0222498220813256</v>
      </c>
      <c r="L27" s="85">
        <v>0</v>
      </c>
      <c r="M27" s="88">
        <v>0</v>
      </c>
      <c r="N27" s="85">
        <v>500110.4700000002</v>
      </c>
      <c r="O27" s="89">
        <v>1.1200230897746568</v>
      </c>
      <c r="P27" s="178">
        <f t="shared" si="27"/>
        <v>631924.93000000017</v>
      </c>
      <c r="Q27" s="179">
        <f t="shared" si="28"/>
        <v>0</v>
      </c>
      <c r="R27" s="180">
        <f t="shared" si="29"/>
        <v>631924.93000000017</v>
      </c>
      <c r="S27" s="80"/>
      <c r="T27" s="84">
        <v>304367.80939555331</v>
      </c>
      <c r="U27" s="88">
        <v>1.6471010844502045</v>
      </c>
      <c r="V27" s="85">
        <v>0</v>
      </c>
      <c r="W27" s="88">
        <v>0</v>
      </c>
      <c r="X27" s="85">
        <v>304367.80939555331</v>
      </c>
      <c r="Y27" s="89">
        <v>1.4363611924170292</v>
      </c>
      <c r="Z27" s="87">
        <v>1104858.4566617934</v>
      </c>
      <c r="AA27" s="88">
        <v>1.3222732329973892</v>
      </c>
      <c r="AB27" s="85">
        <v>-12.324116539664828</v>
      </c>
      <c r="AC27" s="88">
        <v>-4.8178343170361565E-5</v>
      </c>
      <c r="AD27" s="85">
        <v>1104846.1325452537</v>
      </c>
      <c r="AE27" s="89">
        <v>1.0123414113961113</v>
      </c>
      <c r="AF27" s="178">
        <f t="shared" si="30"/>
        <v>1409226.2660573467</v>
      </c>
      <c r="AG27" s="179">
        <f t="shared" si="31"/>
        <v>-12.324116539664828</v>
      </c>
      <c r="AH27" s="180">
        <f t="shared" si="32"/>
        <v>1409213.941940807</v>
      </c>
      <c r="AI27" s="82"/>
      <c r="AJ27" s="84">
        <v>33456.720879211862</v>
      </c>
      <c r="AK27" s="88">
        <v>0.5385214299613994</v>
      </c>
      <c r="AL27" s="85">
        <v>0</v>
      </c>
      <c r="AM27" s="88">
        <v>0</v>
      </c>
      <c r="AN27" s="85">
        <v>33456.720879211862</v>
      </c>
      <c r="AO27" s="89">
        <v>0.46473477072428304</v>
      </c>
      <c r="AP27" s="87">
        <v>450437.56852601026</v>
      </c>
      <c r="AQ27" s="88">
        <v>3.9640725910939913</v>
      </c>
      <c r="AR27" s="85">
        <v>0</v>
      </c>
      <c r="AS27" s="88">
        <v>0</v>
      </c>
      <c r="AT27" s="85">
        <v>450437.56852601026</v>
      </c>
      <c r="AU27" s="89">
        <v>2.0890245779678707</v>
      </c>
      <c r="AV27" s="178">
        <f t="shared" si="33"/>
        <v>483894.28940522211</v>
      </c>
      <c r="AW27" s="179">
        <f t="shared" si="34"/>
        <v>0</v>
      </c>
      <c r="AX27" s="180">
        <f t="shared" si="35"/>
        <v>483894.28940522211</v>
      </c>
      <c r="AY27" s="82"/>
      <c r="AZ27" s="84">
        <v>218231.8301614743</v>
      </c>
      <c r="BA27" s="88">
        <v>1.9914570572480863</v>
      </c>
      <c r="BB27" s="85">
        <v>0</v>
      </c>
      <c r="BC27" s="88">
        <v>0</v>
      </c>
      <c r="BD27" s="85">
        <v>218231.8301614743</v>
      </c>
      <c r="BE27" s="89">
        <v>1.7406743942943743</v>
      </c>
      <c r="BF27" s="87">
        <v>1102075.5381325502</v>
      </c>
      <c r="BG27" s="88">
        <v>2.122915588360883</v>
      </c>
      <c r="BH27" s="85">
        <v>27.451091277564647</v>
      </c>
      <c r="BI27" s="88">
        <v>1.4117300734155127E-4</v>
      </c>
      <c r="BJ27" s="85">
        <v>1102102.9892238278</v>
      </c>
      <c r="BK27" s="89">
        <v>1.5444636282308124</v>
      </c>
      <c r="BL27" s="178">
        <f t="shared" si="36"/>
        <v>1320307.3682940244</v>
      </c>
      <c r="BM27" s="179">
        <f t="shared" si="37"/>
        <v>27.451091277564647</v>
      </c>
      <c r="BN27" s="180">
        <f t="shared" si="38"/>
        <v>1320334.819385302</v>
      </c>
      <c r="BO27" s="82"/>
      <c r="BP27" s="84">
        <v>107415.77653083754</v>
      </c>
      <c r="BQ27" s="88">
        <v>1.4071259878019511</v>
      </c>
      <c r="BR27" s="85">
        <v>10347.443826869243</v>
      </c>
      <c r="BS27" s="88">
        <v>1.0743893496905039</v>
      </c>
      <c r="BT27" s="85">
        <v>117763.22035770678</v>
      </c>
      <c r="BU27" s="89">
        <v>1.3698494830367902</v>
      </c>
      <c r="BV27" s="87">
        <v>95811.224663601752</v>
      </c>
      <c r="BW27" s="88">
        <v>0.42487029078299898</v>
      </c>
      <c r="BX27" s="85">
        <v>51911.813394523218</v>
      </c>
      <c r="BY27" s="88">
        <v>0.44274090109699038</v>
      </c>
      <c r="BZ27" s="85">
        <v>147723.03805812498</v>
      </c>
      <c r="CA27" s="89">
        <v>0.43098348706120637</v>
      </c>
      <c r="CB27" s="178">
        <f t="shared" si="39"/>
        <v>203227.0011944393</v>
      </c>
      <c r="CC27" s="179">
        <f t="shared" si="40"/>
        <v>62259.257221392458</v>
      </c>
      <c r="CD27" s="180">
        <f t="shared" si="41"/>
        <v>265486.25841583178</v>
      </c>
      <c r="CE27" s="82"/>
      <c r="CF27" s="84">
        <v>153247.83095367579</v>
      </c>
      <c r="CG27" s="88">
        <f t="shared" si="42"/>
        <v>1.2217602442253634</v>
      </c>
      <c r="CH27" s="85">
        <v>0</v>
      </c>
      <c r="CI27" s="88">
        <f t="shared" si="43"/>
        <v>0</v>
      </c>
      <c r="CJ27" s="85">
        <v>153247.83095367579</v>
      </c>
      <c r="CK27" s="89">
        <f t="shared" si="44"/>
        <v>1.0649754058685721</v>
      </c>
      <c r="CL27" s="87">
        <v>1078243.9518779216</v>
      </c>
      <c r="CM27" s="88">
        <f t="shared" si="45"/>
        <v>2.2731840817779987</v>
      </c>
      <c r="CN27" s="85">
        <v>0</v>
      </c>
      <c r="CO27" s="88">
        <f t="shared" si="46"/>
        <v>0</v>
      </c>
      <c r="CP27" s="85">
        <v>1078243.9518779216</v>
      </c>
      <c r="CQ27" s="89">
        <f t="shared" si="47"/>
        <v>1.6903289781591209</v>
      </c>
      <c r="CR27" s="178">
        <f t="shared" si="48"/>
        <v>1231491.7828315974</v>
      </c>
      <c r="CS27" s="179">
        <f t="shared" si="49"/>
        <v>0</v>
      </c>
      <c r="CT27" s="180">
        <f t="shared" si="50"/>
        <v>1231491.7828315974</v>
      </c>
      <c r="CU27" s="82"/>
      <c r="CV27" s="87">
        <f t="shared" si="51"/>
        <v>948534.42792075279</v>
      </c>
      <c r="CW27" s="88">
        <f t="shared" si="65"/>
        <v>1.4417366907085498</v>
      </c>
      <c r="CX27" s="88">
        <f t="shared" si="52"/>
        <v>10347.443826869243</v>
      </c>
      <c r="CY27" s="88">
        <f t="shared" si="53"/>
        <v>0.10871447601249468</v>
      </c>
      <c r="CZ27" s="85">
        <f t="shared" si="54"/>
        <v>958881.87174762203</v>
      </c>
      <c r="DA27" s="89">
        <f t="shared" si="55"/>
        <v>1.273261626745801</v>
      </c>
      <c r="DB27" s="87">
        <f t="shared" si="56"/>
        <v>4331537.2098618774</v>
      </c>
      <c r="DC27" s="88">
        <f t="shared" si="57"/>
        <v>1.7932400254284249</v>
      </c>
      <c r="DD27" s="85">
        <f t="shared" si="58"/>
        <v>51926.940369261116</v>
      </c>
      <c r="DE27" s="88">
        <f t="shared" si="59"/>
        <v>5.0303836771976522E-2</v>
      </c>
      <c r="DF27" s="85">
        <f t="shared" si="60"/>
        <v>4383464.1502311388</v>
      </c>
      <c r="DG27" s="89">
        <f t="shared" si="61"/>
        <v>1.2713995981233945</v>
      </c>
      <c r="DH27" s="226"/>
      <c r="DI27" s="239" t="s">
        <v>90</v>
      </c>
      <c r="DJ27" s="87">
        <f t="shared" si="62"/>
        <v>958881.87174762203</v>
      </c>
      <c r="DK27" s="85">
        <f t="shared" si="63"/>
        <v>4383464.1502311388</v>
      </c>
      <c r="DL27" s="86">
        <f t="shared" si="64"/>
        <v>5342346.0219787611</v>
      </c>
      <c r="DM27"/>
    </row>
    <row r="28" spans="1:117" s="65" customFormat="1" ht="15.6">
      <c r="A28" s="74">
        <v>16</v>
      </c>
      <c r="B28" s="74" t="s">
        <v>91</v>
      </c>
      <c r="C28" s="83"/>
      <c r="D28" s="84">
        <v>87506.26</v>
      </c>
      <c r="E28" s="88">
        <v>0.87821539326180986</v>
      </c>
      <c r="F28" s="85">
        <v>7318.3900000000031</v>
      </c>
      <c r="G28" s="88">
        <v>0.51109644528249198</v>
      </c>
      <c r="H28" s="85">
        <v>94824.65</v>
      </c>
      <c r="I28" s="89">
        <v>0.83208713583713578</v>
      </c>
      <c r="J28" s="87">
        <v>24780.440000000017</v>
      </c>
      <c r="K28" s="88">
        <v>0.10020234205673995</v>
      </c>
      <c r="L28" s="85">
        <v>73379.539999999994</v>
      </c>
      <c r="M28" s="88">
        <v>0.36834529701727786</v>
      </c>
      <c r="N28" s="85">
        <v>98159.98000000001</v>
      </c>
      <c r="O28" s="89">
        <v>0.21983431798942038</v>
      </c>
      <c r="P28" s="178">
        <f t="shared" si="27"/>
        <v>112286.70000000001</v>
      </c>
      <c r="Q28" s="179">
        <f t="shared" si="28"/>
        <v>80697.929999999993</v>
      </c>
      <c r="R28" s="180">
        <f t="shared" si="29"/>
        <v>192984.63</v>
      </c>
      <c r="S28" s="80"/>
      <c r="T28" s="84">
        <v>155803.92778515586</v>
      </c>
      <c r="U28" s="88">
        <v>0.84314047180667706</v>
      </c>
      <c r="V28" s="85">
        <v>97565.76087080226</v>
      </c>
      <c r="W28" s="88">
        <v>3.5986190937888116</v>
      </c>
      <c r="X28" s="85">
        <v>253369.6886559581</v>
      </c>
      <c r="Y28" s="89">
        <v>1.1956927667315933</v>
      </c>
      <c r="Z28" s="87">
        <v>442626.65902968659</v>
      </c>
      <c r="AA28" s="88">
        <v>0.52972702513800274</v>
      </c>
      <c r="AB28" s="85">
        <v>366318.31331093697</v>
      </c>
      <c r="AC28" s="88">
        <v>1.432038503651015</v>
      </c>
      <c r="AD28" s="85">
        <v>808944.97234062362</v>
      </c>
      <c r="AE28" s="89">
        <v>0.74121497185722585</v>
      </c>
      <c r="AF28" s="178">
        <f t="shared" si="30"/>
        <v>598430.58681484242</v>
      </c>
      <c r="AG28" s="179">
        <f t="shared" si="31"/>
        <v>463884.07418173924</v>
      </c>
      <c r="AH28" s="180">
        <f t="shared" si="32"/>
        <v>1062314.6609965817</v>
      </c>
      <c r="AI28" s="82"/>
      <c r="AJ28" s="84">
        <v>18386.598705241049</v>
      </c>
      <c r="AK28" s="88">
        <v>0.29595181974408952</v>
      </c>
      <c r="AL28" s="85">
        <v>14732.900454770686</v>
      </c>
      <c r="AM28" s="88">
        <v>1.4936030469151143</v>
      </c>
      <c r="AN28" s="85">
        <v>33119.499160011736</v>
      </c>
      <c r="AO28" s="89">
        <v>0.46005055020782787</v>
      </c>
      <c r="AP28" s="87">
        <v>56667.877699582583</v>
      </c>
      <c r="AQ28" s="88">
        <v>0.49870525125039677</v>
      </c>
      <c r="AR28" s="85">
        <v>103628.16269649885</v>
      </c>
      <c r="AS28" s="88">
        <v>1.0160520310272363</v>
      </c>
      <c r="AT28" s="85">
        <v>160296.04039608143</v>
      </c>
      <c r="AU28" s="89">
        <v>0.74341571737484491</v>
      </c>
      <c r="AV28" s="178">
        <f t="shared" si="33"/>
        <v>75054.476404823625</v>
      </c>
      <c r="AW28" s="179">
        <f t="shared" si="34"/>
        <v>118361.06315126954</v>
      </c>
      <c r="AX28" s="180">
        <f t="shared" si="35"/>
        <v>193415.53955609316</v>
      </c>
      <c r="AY28" s="82"/>
      <c r="AZ28" s="84">
        <v>26271.178765765904</v>
      </c>
      <c r="BA28" s="88">
        <v>0.23973553407218121</v>
      </c>
      <c r="BB28" s="85">
        <v>9813.7775378897295</v>
      </c>
      <c r="BC28" s="88">
        <v>0.62159725981059855</v>
      </c>
      <c r="BD28" s="85">
        <v>36084.956303655636</v>
      </c>
      <c r="BE28" s="89">
        <v>0.28782308891662922</v>
      </c>
      <c r="BF28" s="87">
        <v>66075.341937358287</v>
      </c>
      <c r="BG28" s="88">
        <v>0.12728018048815676</v>
      </c>
      <c r="BH28" s="85">
        <v>47347.608108312699</v>
      </c>
      <c r="BI28" s="88">
        <v>0.24349502755624941</v>
      </c>
      <c r="BJ28" s="85">
        <v>113422.95004567099</v>
      </c>
      <c r="BK28" s="89">
        <v>0.15894850360178284</v>
      </c>
      <c r="BL28" s="178">
        <f t="shared" si="36"/>
        <v>92346.520703124188</v>
      </c>
      <c r="BM28" s="179">
        <f t="shared" si="37"/>
        <v>57161.385646202427</v>
      </c>
      <c r="BN28" s="180">
        <f t="shared" si="38"/>
        <v>149507.9063493266</v>
      </c>
      <c r="BO28" s="82"/>
      <c r="BP28" s="84">
        <v>19094.626867776722</v>
      </c>
      <c r="BQ28" s="88">
        <v>0.25013593496963099</v>
      </c>
      <c r="BR28" s="85">
        <v>12482.138407879218</v>
      </c>
      <c r="BS28" s="88">
        <v>1.2960376293094402</v>
      </c>
      <c r="BT28" s="85">
        <v>31576.76527565594</v>
      </c>
      <c r="BU28" s="89">
        <v>0.36730836213074564</v>
      </c>
      <c r="BV28" s="87">
        <v>81348.418196101004</v>
      </c>
      <c r="BW28" s="88">
        <v>0.36073566761165288</v>
      </c>
      <c r="BX28" s="85">
        <v>43472.492665000478</v>
      </c>
      <c r="BY28" s="88">
        <v>0.37076436589027367</v>
      </c>
      <c r="BZ28" s="85">
        <v>124820.91086110148</v>
      </c>
      <c r="CA28" s="89">
        <v>0.36416629476511558</v>
      </c>
      <c r="CB28" s="178">
        <f t="shared" si="39"/>
        <v>100443.04506387773</v>
      </c>
      <c r="CC28" s="179">
        <f t="shared" si="40"/>
        <v>55954.631072879696</v>
      </c>
      <c r="CD28" s="180">
        <f t="shared" si="41"/>
        <v>156397.67613675742</v>
      </c>
      <c r="CE28" s="82"/>
      <c r="CF28" s="84">
        <v>111781.30788483826</v>
      </c>
      <c r="CG28" s="88">
        <f t="shared" si="42"/>
        <v>0.8911705775626495</v>
      </c>
      <c r="CH28" s="85">
        <v>49358.046330915029</v>
      </c>
      <c r="CI28" s="88">
        <f t="shared" si="43"/>
        <v>2.6729148884931782</v>
      </c>
      <c r="CJ28" s="85">
        <v>161139.35421575329</v>
      </c>
      <c r="CK28" s="89">
        <f t="shared" si="44"/>
        <v>1.1198164965166528</v>
      </c>
      <c r="CL28" s="87">
        <v>446175.96289229509</v>
      </c>
      <c r="CM28" s="88">
        <f t="shared" si="45"/>
        <v>0.94064065441988964</v>
      </c>
      <c r="CN28" s="85">
        <v>211642.86113316682</v>
      </c>
      <c r="CO28" s="88">
        <f t="shared" si="46"/>
        <v>1.2939927189936709</v>
      </c>
      <c r="CP28" s="85">
        <v>657818.82402546192</v>
      </c>
      <c r="CQ28" s="89">
        <f t="shared" si="47"/>
        <v>1.031241787808967</v>
      </c>
      <c r="CR28" s="178">
        <f t="shared" si="48"/>
        <v>557957.27077713329</v>
      </c>
      <c r="CS28" s="179">
        <f t="shared" si="49"/>
        <v>261000.90746408186</v>
      </c>
      <c r="CT28" s="180">
        <f t="shared" si="50"/>
        <v>818958.17824121518</v>
      </c>
      <c r="CU28" s="82"/>
      <c r="CV28" s="87">
        <f t="shared" si="51"/>
        <v>418843.9000087778</v>
      </c>
      <c r="CW28" s="88">
        <f t="shared" si="65"/>
        <v>0.63662699059413475</v>
      </c>
      <c r="CX28" s="88">
        <f t="shared" si="52"/>
        <v>191271.01360225692</v>
      </c>
      <c r="CY28" s="88">
        <f t="shared" si="53"/>
        <v>2.0095714814273684</v>
      </c>
      <c r="CZ28" s="85">
        <f t="shared" si="54"/>
        <v>610114.91361103475</v>
      </c>
      <c r="DA28" s="89">
        <f t="shared" si="55"/>
        <v>0.81014766291329299</v>
      </c>
      <c r="DB28" s="87">
        <f t="shared" si="56"/>
        <v>1117674.6997550237</v>
      </c>
      <c r="DC28" s="88">
        <f t="shared" si="57"/>
        <v>0.462713099277131</v>
      </c>
      <c r="DD28" s="85">
        <f t="shared" si="58"/>
        <v>845788.97791391576</v>
      </c>
      <c r="DE28" s="88">
        <f t="shared" si="59"/>
        <v>0.81935177358734645</v>
      </c>
      <c r="DF28" s="85">
        <f t="shared" si="60"/>
        <v>1963463.6776689393</v>
      </c>
      <c r="DG28" s="89">
        <f t="shared" si="61"/>
        <v>0.56949180948281275</v>
      </c>
      <c r="DH28" s="226"/>
      <c r="DI28" s="239" t="s">
        <v>91</v>
      </c>
      <c r="DJ28" s="87">
        <f t="shared" si="62"/>
        <v>610114.91361103475</v>
      </c>
      <c r="DK28" s="85">
        <f t="shared" si="63"/>
        <v>1963463.6776689393</v>
      </c>
      <c r="DL28" s="86">
        <f t="shared" si="64"/>
        <v>2573578.5912799742</v>
      </c>
      <c r="DM28"/>
    </row>
    <row r="29" spans="1:117" s="65" customFormat="1" ht="15.6">
      <c r="A29" s="74">
        <v>17</v>
      </c>
      <c r="B29" s="74" t="s">
        <v>92</v>
      </c>
      <c r="C29" s="83"/>
      <c r="D29" s="84">
        <v>146717.49</v>
      </c>
      <c r="E29" s="88">
        <v>1.4724610351160665</v>
      </c>
      <c r="F29" s="85">
        <v>57603.560000000012</v>
      </c>
      <c r="G29" s="88">
        <v>4.02287589915497</v>
      </c>
      <c r="H29" s="85">
        <v>204321.05</v>
      </c>
      <c r="I29" s="89">
        <v>1.7929190066690066</v>
      </c>
      <c r="J29" s="87">
        <v>6383.489999999998</v>
      </c>
      <c r="K29" s="88">
        <v>2.5812320059521877E-2</v>
      </c>
      <c r="L29" s="85">
        <v>92152.72</v>
      </c>
      <c r="M29" s="88">
        <v>0.46258154547371172</v>
      </c>
      <c r="N29" s="85">
        <v>98536.209999999992</v>
      </c>
      <c r="O29" s="89">
        <v>0.22067690440251006</v>
      </c>
      <c r="P29" s="178">
        <f t="shared" si="27"/>
        <v>153100.97999999998</v>
      </c>
      <c r="Q29" s="179">
        <f t="shared" si="28"/>
        <v>149756.28000000003</v>
      </c>
      <c r="R29" s="180">
        <f t="shared" si="29"/>
        <v>302857.26</v>
      </c>
      <c r="S29" s="80"/>
      <c r="T29" s="84">
        <v>13839967.518335087</v>
      </c>
      <c r="U29" s="88">
        <v>74.8956519202072</v>
      </c>
      <c r="V29" s="85">
        <v>1491234.3160929352</v>
      </c>
      <c r="W29" s="88">
        <v>55.002741077490967</v>
      </c>
      <c r="X29" s="85">
        <v>15331201.834428022</v>
      </c>
      <c r="Y29" s="89">
        <v>72.35043479734982</v>
      </c>
      <c r="Z29" s="87">
        <v>1132404.6815743293</v>
      </c>
      <c r="AA29" s="88">
        <v>1.3552400222293983</v>
      </c>
      <c r="AB29" s="85">
        <v>350314.64520683186</v>
      </c>
      <c r="AC29" s="88">
        <v>1.3694757867680154</v>
      </c>
      <c r="AD29" s="85">
        <v>1482719.3267811611</v>
      </c>
      <c r="AE29" s="89">
        <v>1.3585766667074357</v>
      </c>
      <c r="AF29" s="178">
        <f t="shared" si="30"/>
        <v>14972372.199909417</v>
      </c>
      <c r="AG29" s="179">
        <f t="shared" si="31"/>
        <v>1841548.961299767</v>
      </c>
      <c r="AH29" s="180">
        <f t="shared" si="32"/>
        <v>16813921.161209185</v>
      </c>
      <c r="AI29" s="82"/>
      <c r="AJ29" s="84">
        <v>351586.77244563121</v>
      </c>
      <c r="AK29" s="88">
        <v>5.6591622393746874</v>
      </c>
      <c r="AL29" s="85">
        <v>131258.65138265069</v>
      </c>
      <c r="AM29" s="88">
        <v>13.306838136927279</v>
      </c>
      <c r="AN29" s="85">
        <v>482845.42382828193</v>
      </c>
      <c r="AO29" s="89">
        <v>6.7070248201619913</v>
      </c>
      <c r="AP29" s="87">
        <v>41755.160177167541</v>
      </c>
      <c r="AQ29" s="88">
        <v>0.36746598765438299</v>
      </c>
      <c r="AR29" s="85">
        <v>160240.93534116974</v>
      </c>
      <c r="AS29" s="88">
        <v>1.5711281911263713</v>
      </c>
      <c r="AT29" s="85">
        <v>201996.09551833727</v>
      </c>
      <c r="AU29" s="89">
        <v>0.93681086498224786</v>
      </c>
      <c r="AV29" s="178">
        <f t="shared" si="33"/>
        <v>393341.93262279878</v>
      </c>
      <c r="AW29" s="179">
        <f t="shared" si="34"/>
        <v>291499.58672382042</v>
      </c>
      <c r="AX29" s="180">
        <f t="shared" si="35"/>
        <v>684841.51934661926</v>
      </c>
      <c r="AY29" s="82"/>
      <c r="AZ29" s="84">
        <v>5489424.5100533422</v>
      </c>
      <c r="BA29" s="88">
        <v>50.093302946172273</v>
      </c>
      <c r="BB29" s="85">
        <v>892930.43131919217</v>
      </c>
      <c r="BC29" s="88">
        <v>56.557539353888536</v>
      </c>
      <c r="BD29" s="85">
        <v>6382354.9413725343</v>
      </c>
      <c r="BE29" s="89">
        <v>50.907339289255447</v>
      </c>
      <c r="BF29" s="87">
        <v>945376.02800587227</v>
      </c>
      <c r="BG29" s="88">
        <v>1.8210671022760492</v>
      </c>
      <c r="BH29" s="85">
        <v>495790.59753437893</v>
      </c>
      <c r="BI29" s="88">
        <v>2.5497073671091743</v>
      </c>
      <c r="BJ29" s="85">
        <v>1441166.6255402511</v>
      </c>
      <c r="BK29" s="89">
        <v>2.0196201780875542</v>
      </c>
      <c r="BL29" s="178">
        <f t="shared" si="36"/>
        <v>6434800.5380592141</v>
      </c>
      <c r="BM29" s="179">
        <f t="shared" si="37"/>
        <v>1388721.028853571</v>
      </c>
      <c r="BN29" s="180">
        <f t="shared" si="38"/>
        <v>7823521.5669127852</v>
      </c>
      <c r="BO29" s="82"/>
      <c r="BP29" s="84">
        <v>1184992.0948230769</v>
      </c>
      <c r="BQ29" s="88">
        <v>15.523168251609007</v>
      </c>
      <c r="BR29" s="85">
        <v>128531.53352394665</v>
      </c>
      <c r="BS29" s="88">
        <v>13.345606221985946</v>
      </c>
      <c r="BT29" s="85">
        <v>1313523.6283470234</v>
      </c>
      <c r="BU29" s="89">
        <v>15.279215851793962</v>
      </c>
      <c r="BV29" s="87">
        <v>442528.29011947947</v>
      </c>
      <c r="BW29" s="88">
        <v>1.9623705256133046</v>
      </c>
      <c r="BX29" s="85">
        <v>142040.35143915736</v>
      </c>
      <c r="BY29" s="88">
        <v>1.2114212368266144</v>
      </c>
      <c r="BZ29" s="85">
        <v>584568.64155863679</v>
      </c>
      <c r="CA29" s="89">
        <v>1.7054850406369415</v>
      </c>
      <c r="CB29" s="178">
        <f t="shared" si="39"/>
        <v>1627520.3849425563</v>
      </c>
      <c r="CC29" s="179">
        <f t="shared" si="40"/>
        <v>270571.88496310404</v>
      </c>
      <c r="CD29" s="180">
        <f t="shared" si="41"/>
        <v>1898092.2699056603</v>
      </c>
      <c r="CE29" s="82"/>
      <c r="CF29" s="84">
        <v>1921080.4974884866</v>
      </c>
      <c r="CG29" s="88">
        <f t="shared" si="42"/>
        <v>15.315712876207719</v>
      </c>
      <c r="CH29" s="85">
        <v>198467.31674607575</v>
      </c>
      <c r="CI29" s="88">
        <f t="shared" si="43"/>
        <v>10.747715625802867</v>
      </c>
      <c r="CJ29" s="85">
        <v>2119547.8142345622</v>
      </c>
      <c r="CK29" s="89">
        <f t="shared" si="44"/>
        <v>14.729515450072705</v>
      </c>
      <c r="CL29" s="87">
        <v>117973.11186640763</v>
      </c>
      <c r="CM29" s="88">
        <f t="shared" si="45"/>
        <v>0.24871421676464509</v>
      </c>
      <c r="CN29" s="85">
        <v>175005.19070245314</v>
      </c>
      <c r="CO29" s="88">
        <f t="shared" si="46"/>
        <v>1.0699885710417902</v>
      </c>
      <c r="CP29" s="85">
        <v>292978.30256886076</v>
      </c>
      <c r="CQ29" s="89">
        <f t="shared" si="47"/>
        <v>0.45929282880882405</v>
      </c>
      <c r="CR29" s="178">
        <f t="shared" si="48"/>
        <v>2039053.6093548941</v>
      </c>
      <c r="CS29" s="179">
        <f t="shared" si="49"/>
        <v>373472.50744852889</v>
      </c>
      <c r="CT29" s="180">
        <f t="shared" si="50"/>
        <v>2412526.116803423</v>
      </c>
      <c r="CU29" s="82"/>
      <c r="CV29" s="87">
        <f t="shared" si="51"/>
        <v>22933768.883145627</v>
      </c>
      <c r="CW29" s="88">
        <f t="shared" si="65"/>
        <v>34.858467001077088</v>
      </c>
      <c r="CX29" s="88">
        <f t="shared" si="52"/>
        <v>2900025.8090648004</v>
      </c>
      <c r="CY29" s="88">
        <f t="shared" si="53"/>
        <v>30.468856997949153</v>
      </c>
      <c r="CZ29" s="85">
        <f t="shared" si="54"/>
        <v>25833794.692210428</v>
      </c>
      <c r="DA29" s="89">
        <f t="shared" si="55"/>
        <v>34.303682678733949</v>
      </c>
      <c r="DB29" s="87">
        <f t="shared" si="56"/>
        <v>2686420.7617432559</v>
      </c>
      <c r="DC29" s="88">
        <f t="shared" si="57"/>
        <v>1.1121680368188596</v>
      </c>
      <c r="DD29" s="85">
        <f t="shared" si="58"/>
        <v>1415544.4402239909</v>
      </c>
      <c r="DE29" s="88">
        <f t="shared" si="59"/>
        <v>1.3712981346125814</v>
      </c>
      <c r="DF29" s="85">
        <f t="shared" si="60"/>
        <v>4101965.2019672468</v>
      </c>
      <c r="DG29" s="89">
        <f t="shared" si="61"/>
        <v>1.1897523808931592</v>
      </c>
      <c r="DH29" s="226"/>
      <c r="DI29" s="239" t="s">
        <v>92</v>
      </c>
      <c r="DJ29" s="87">
        <f t="shared" si="62"/>
        <v>25833794.692210428</v>
      </c>
      <c r="DK29" s="85">
        <f t="shared" si="63"/>
        <v>4101965.2019672468</v>
      </c>
      <c r="DL29" s="86">
        <f t="shared" si="64"/>
        <v>29935759.894177675</v>
      </c>
      <c r="DM29"/>
    </row>
    <row r="30" spans="1:117" s="65" customFormat="1" ht="15.6">
      <c r="A30" s="74">
        <v>18</v>
      </c>
      <c r="B30" s="74" t="s">
        <v>93</v>
      </c>
      <c r="C30" s="83"/>
      <c r="D30" s="84">
        <v>98745.29999999993</v>
      </c>
      <c r="E30" s="88">
        <v>0.99101072851536953</v>
      </c>
      <c r="F30" s="85">
        <v>80105.31</v>
      </c>
      <c r="G30" s="88">
        <v>5.5943368950345693</v>
      </c>
      <c r="H30" s="85">
        <v>178850.60999999993</v>
      </c>
      <c r="I30" s="89">
        <v>1.5694156721656716</v>
      </c>
      <c r="J30" s="87">
        <v>24564.420000000006</v>
      </c>
      <c r="K30" s="88">
        <v>9.9328842234658585E-2</v>
      </c>
      <c r="L30" s="85">
        <v>3925.2999999999956</v>
      </c>
      <c r="M30" s="88">
        <v>1.9703936470328368E-2</v>
      </c>
      <c r="N30" s="85">
        <v>28489.72</v>
      </c>
      <c r="O30" s="89">
        <v>6.3804191544349839E-2</v>
      </c>
      <c r="P30" s="178">
        <f t="shared" si="27"/>
        <v>123309.71999999994</v>
      </c>
      <c r="Q30" s="179">
        <f t="shared" si="28"/>
        <v>84030.609999999986</v>
      </c>
      <c r="R30" s="180">
        <f t="shared" si="29"/>
        <v>207340.32999999993</v>
      </c>
      <c r="S30" s="80"/>
      <c r="T30" s="84">
        <v>3004872.5063878228</v>
      </c>
      <c r="U30" s="88">
        <v>16.261012535244454</v>
      </c>
      <c r="V30" s="85">
        <v>154889.44291082345</v>
      </c>
      <c r="W30" s="88">
        <v>5.7129478795671087</v>
      </c>
      <c r="X30" s="85">
        <v>3159761.9492986463</v>
      </c>
      <c r="Y30" s="89">
        <v>14.91143051645877</v>
      </c>
      <c r="Z30" s="87">
        <v>16337.998943474242</v>
      </c>
      <c r="AA30" s="88">
        <v>1.9553001159051245E-2</v>
      </c>
      <c r="AB30" s="85">
        <v>9237.2834072552978</v>
      </c>
      <c r="AC30" s="88">
        <v>3.6111067963719198E-2</v>
      </c>
      <c r="AD30" s="85">
        <v>25575.28235072954</v>
      </c>
      <c r="AE30" s="89">
        <v>2.3433957606518681E-2</v>
      </c>
      <c r="AF30" s="178">
        <f t="shared" si="30"/>
        <v>3021210.5053312969</v>
      </c>
      <c r="AG30" s="179">
        <f t="shared" si="31"/>
        <v>164126.72631807876</v>
      </c>
      <c r="AH30" s="180">
        <f t="shared" si="32"/>
        <v>3185337.2316493755</v>
      </c>
      <c r="AI30" s="82"/>
      <c r="AJ30" s="84">
        <v>301643.59382815351</v>
      </c>
      <c r="AK30" s="88">
        <v>4.8552737751404944</v>
      </c>
      <c r="AL30" s="85">
        <v>63709.833041338563</v>
      </c>
      <c r="AM30" s="88">
        <v>6.4588233010278344</v>
      </c>
      <c r="AN30" s="85">
        <v>365353.42686949205</v>
      </c>
      <c r="AO30" s="89">
        <v>5.0749875244057181</v>
      </c>
      <c r="AP30" s="87">
        <v>2554.210774477649</v>
      </c>
      <c r="AQ30" s="88">
        <v>2.2478313600964965E-2</v>
      </c>
      <c r="AR30" s="85">
        <v>-2516.5931981703543</v>
      </c>
      <c r="AS30" s="88">
        <v>-2.4674659510842665E-2</v>
      </c>
      <c r="AT30" s="85">
        <v>37.617576307294712</v>
      </c>
      <c r="AU30" s="89">
        <v>1.7446156129177914E-4</v>
      </c>
      <c r="AV30" s="178">
        <f t="shared" si="33"/>
        <v>304197.80460263113</v>
      </c>
      <c r="AW30" s="179">
        <f t="shared" si="34"/>
        <v>61193.239843168209</v>
      </c>
      <c r="AX30" s="180">
        <f t="shared" si="35"/>
        <v>365391.04444579931</v>
      </c>
      <c r="AY30" s="82"/>
      <c r="AZ30" s="84">
        <v>507999.98955795565</v>
      </c>
      <c r="BA30" s="88">
        <v>4.6357131475211313</v>
      </c>
      <c r="BB30" s="85">
        <v>46011.873729457024</v>
      </c>
      <c r="BC30" s="88">
        <v>2.9143573428842808</v>
      </c>
      <c r="BD30" s="85">
        <v>554011.86328741268</v>
      </c>
      <c r="BE30" s="89">
        <v>4.4189441285726687</v>
      </c>
      <c r="BF30" s="87">
        <v>9205.1592941470844</v>
      </c>
      <c r="BG30" s="88">
        <v>1.7731793767969066E-2</v>
      </c>
      <c r="BH30" s="85">
        <v>7705.6087726413316</v>
      </c>
      <c r="BI30" s="88">
        <v>3.9627712896072677E-2</v>
      </c>
      <c r="BJ30" s="85">
        <v>16910.768066788416</v>
      </c>
      <c r="BK30" s="89">
        <v>2.3698389769358879E-2</v>
      </c>
      <c r="BL30" s="178">
        <f t="shared" si="36"/>
        <v>517205.14885210275</v>
      </c>
      <c r="BM30" s="179">
        <f t="shared" si="37"/>
        <v>53717.482502098355</v>
      </c>
      <c r="BN30" s="180">
        <f t="shared" si="38"/>
        <v>570922.63135420112</v>
      </c>
      <c r="BO30" s="82"/>
      <c r="BP30" s="84">
        <v>272648.51930853323</v>
      </c>
      <c r="BQ30" s="88">
        <v>3.5716430997882185</v>
      </c>
      <c r="BR30" s="85">
        <v>66703.572460826952</v>
      </c>
      <c r="BS30" s="88">
        <v>6.9259238356169615</v>
      </c>
      <c r="BT30" s="85">
        <v>339352.09176936018</v>
      </c>
      <c r="BU30" s="89">
        <v>3.9474233641513141</v>
      </c>
      <c r="BV30" s="87">
        <v>20354.205678939739</v>
      </c>
      <c r="BW30" s="88">
        <v>9.0259751045154865E-2</v>
      </c>
      <c r="BX30" s="85">
        <v>4650.055141325458</v>
      </c>
      <c r="BY30" s="88">
        <v>3.9658980659657131E-2</v>
      </c>
      <c r="BZ30" s="85">
        <v>25004.260820265197</v>
      </c>
      <c r="CA30" s="89">
        <v>7.2950188822041198E-2</v>
      </c>
      <c r="CB30" s="178">
        <f t="shared" si="39"/>
        <v>293002.72498747299</v>
      </c>
      <c r="CC30" s="179">
        <f t="shared" si="40"/>
        <v>71353.62760215241</v>
      </c>
      <c r="CD30" s="180">
        <f t="shared" si="41"/>
        <v>364356.3525896254</v>
      </c>
      <c r="CE30" s="82"/>
      <c r="CF30" s="84">
        <v>369321.26501695352</v>
      </c>
      <c r="CG30" s="88">
        <f t="shared" si="42"/>
        <v>2.9443942934574392</v>
      </c>
      <c r="CH30" s="85">
        <v>102631.53257390684</v>
      </c>
      <c r="CI30" s="88">
        <f t="shared" si="43"/>
        <v>5.5578648637445482</v>
      </c>
      <c r="CJ30" s="85">
        <v>471952.79759086034</v>
      </c>
      <c r="CK30" s="89">
        <f t="shared" si="44"/>
        <v>3.2797731559219749</v>
      </c>
      <c r="CL30" s="87">
        <v>0</v>
      </c>
      <c r="CM30" s="88">
        <f t="shared" si="45"/>
        <v>0</v>
      </c>
      <c r="CN30" s="85">
        <v>2058.9021443983452</v>
      </c>
      <c r="CO30" s="88">
        <f t="shared" si="46"/>
        <v>1.2588208124324981E-2</v>
      </c>
      <c r="CP30" s="85">
        <v>2058.9021443983452</v>
      </c>
      <c r="CQ30" s="89">
        <f t="shared" si="47"/>
        <v>3.227675844421993E-3</v>
      </c>
      <c r="CR30" s="178">
        <f t="shared" si="48"/>
        <v>369321.26501695352</v>
      </c>
      <c r="CS30" s="179">
        <f t="shared" si="49"/>
        <v>104690.43471830519</v>
      </c>
      <c r="CT30" s="180">
        <f t="shared" si="50"/>
        <v>474011.69973525871</v>
      </c>
      <c r="CU30" s="82"/>
      <c r="CV30" s="87">
        <f t="shared" si="51"/>
        <v>4555231.1740994183</v>
      </c>
      <c r="CW30" s="88">
        <f t="shared" si="65"/>
        <v>6.9237802287838601</v>
      </c>
      <c r="CX30" s="88">
        <f t="shared" si="52"/>
        <v>514051.56471635279</v>
      </c>
      <c r="CY30" s="88">
        <f t="shared" si="53"/>
        <v>5.4008359394447654</v>
      </c>
      <c r="CZ30" s="85">
        <f t="shared" si="54"/>
        <v>5069282.7388157714</v>
      </c>
      <c r="DA30" s="89">
        <f t="shared" si="55"/>
        <v>6.7313017136252746</v>
      </c>
      <c r="DB30" s="87">
        <f t="shared" si="56"/>
        <v>73015.994691038708</v>
      </c>
      <c r="DC30" s="88">
        <f t="shared" si="57"/>
        <v>3.0228345696380433E-2</v>
      </c>
      <c r="DD30" s="85">
        <f t="shared" si="58"/>
        <v>25060.556267450072</v>
      </c>
      <c r="DE30" s="88">
        <f t="shared" si="59"/>
        <v>2.4277227252907752E-2</v>
      </c>
      <c r="DF30" s="85">
        <f t="shared" si="60"/>
        <v>98076.550958488777</v>
      </c>
      <c r="DG30" s="89">
        <f t="shared" si="61"/>
        <v>2.8446562627271889E-2</v>
      </c>
      <c r="DH30" s="226"/>
      <c r="DI30" s="239" t="s">
        <v>93</v>
      </c>
      <c r="DJ30" s="87">
        <f t="shared" si="62"/>
        <v>5069282.7388157714</v>
      </c>
      <c r="DK30" s="85">
        <f t="shared" si="63"/>
        <v>98076.550958488777</v>
      </c>
      <c r="DL30" s="86">
        <f t="shared" si="64"/>
        <v>5167359.2897742605</v>
      </c>
      <c r="DM30"/>
    </row>
    <row r="31" spans="1:117" s="65" customFormat="1" ht="15.6">
      <c r="A31" s="74">
        <v>19</v>
      </c>
      <c r="B31" s="74" t="s">
        <v>94</v>
      </c>
      <c r="C31" s="83"/>
      <c r="D31" s="84">
        <v>56824.02999999997</v>
      </c>
      <c r="E31" s="88">
        <v>0.57028763260103743</v>
      </c>
      <c r="F31" s="85">
        <v>30341.329999999998</v>
      </c>
      <c r="G31" s="88">
        <v>2.118955932676863</v>
      </c>
      <c r="H31" s="85">
        <v>87165.359999999971</v>
      </c>
      <c r="I31" s="89">
        <v>0.7648767988767986</v>
      </c>
      <c r="J31" s="87">
        <v>3388384.1999999997</v>
      </c>
      <c r="K31" s="88">
        <v>13.701291527836185</v>
      </c>
      <c r="L31" s="85">
        <v>562592.89999999991</v>
      </c>
      <c r="M31" s="88">
        <v>2.8240630678566765</v>
      </c>
      <c r="N31" s="85">
        <v>3950977.0999999996</v>
      </c>
      <c r="O31" s="89">
        <v>8.8484161892689652</v>
      </c>
      <c r="P31" s="178">
        <f t="shared" si="27"/>
        <v>3445208.2299999995</v>
      </c>
      <c r="Q31" s="179">
        <f t="shared" si="28"/>
        <v>592934.22999999986</v>
      </c>
      <c r="R31" s="180">
        <f t="shared" si="29"/>
        <v>4038142.4599999995</v>
      </c>
      <c r="S31" s="80"/>
      <c r="T31" s="84">
        <v>100243.98554772639</v>
      </c>
      <c r="U31" s="88">
        <v>0.54247516395760809</v>
      </c>
      <c r="V31" s="85">
        <v>39036.767647892186</v>
      </c>
      <c r="W31" s="88">
        <v>1.439833566239753</v>
      </c>
      <c r="X31" s="85">
        <v>139280.75319561857</v>
      </c>
      <c r="Y31" s="89">
        <v>0.65728852580730035</v>
      </c>
      <c r="Z31" s="87">
        <v>5473981.377828816</v>
      </c>
      <c r="AA31" s="88">
        <v>6.5511550463199795</v>
      </c>
      <c r="AB31" s="85">
        <v>1333522.4844641145</v>
      </c>
      <c r="AC31" s="88">
        <v>5.2131042152294143</v>
      </c>
      <c r="AD31" s="85">
        <v>6807503.8622929305</v>
      </c>
      <c r="AE31" s="89">
        <v>6.2375364904088419</v>
      </c>
      <c r="AF31" s="178">
        <f t="shared" si="30"/>
        <v>5574225.363376542</v>
      </c>
      <c r="AG31" s="179">
        <f t="shared" si="31"/>
        <v>1372559.2521120068</v>
      </c>
      <c r="AH31" s="180">
        <f t="shared" si="32"/>
        <v>6946784.6154885488</v>
      </c>
      <c r="AI31" s="82"/>
      <c r="AJ31" s="84">
        <v>81037.467857636875</v>
      </c>
      <c r="AK31" s="88">
        <v>1.3043840497309844</v>
      </c>
      <c r="AL31" s="85">
        <v>0</v>
      </c>
      <c r="AM31" s="88">
        <v>0</v>
      </c>
      <c r="AN31" s="85">
        <v>81037.467857636875</v>
      </c>
      <c r="AO31" s="89">
        <v>1.1256610945484418</v>
      </c>
      <c r="AP31" s="87">
        <v>3517935.9536341936</v>
      </c>
      <c r="AQ31" s="88">
        <v>30.959570127908066</v>
      </c>
      <c r="AR31" s="85">
        <v>287979.15492099588</v>
      </c>
      <c r="AS31" s="88">
        <v>2.8235741871439233</v>
      </c>
      <c r="AT31" s="85">
        <v>3805915.1085551893</v>
      </c>
      <c r="AU31" s="89">
        <v>17.650948231179658</v>
      </c>
      <c r="AV31" s="178">
        <f t="shared" si="33"/>
        <v>3598973.4214918306</v>
      </c>
      <c r="AW31" s="179">
        <f t="shared" si="34"/>
        <v>287979.15492099588</v>
      </c>
      <c r="AX31" s="180">
        <f t="shared" si="35"/>
        <v>3886952.5764128263</v>
      </c>
      <c r="AY31" s="82"/>
      <c r="AZ31" s="84">
        <v>170738.01748573413</v>
      </c>
      <c r="BA31" s="88">
        <v>1.5580560801370102</v>
      </c>
      <c r="BB31" s="85">
        <v>4706.1999021791407</v>
      </c>
      <c r="BC31" s="88">
        <v>0.2980871486052154</v>
      </c>
      <c r="BD31" s="85">
        <v>175444.21738791326</v>
      </c>
      <c r="BE31" s="89">
        <v>1.399389156972157</v>
      </c>
      <c r="BF31" s="87">
        <v>6589377.5897790398</v>
      </c>
      <c r="BG31" s="88">
        <v>12.693043188891941</v>
      </c>
      <c r="BH31" s="85">
        <v>842659.82474494376</v>
      </c>
      <c r="BI31" s="88">
        <v>4.3335552828230588</v>
      </c>
      <c r="BJ31" s="85">
        <v>7432037.4145239834</v>
      </c>
      <c r="BK31" s="89">
        <v>10.415098754488243</v>
      </c>
      <c r="BL31" s="178">
        <f t="shared" si="36"/>
        <v>6760115.6072647739</v>
      </c>
      <c r="BM31" s="179">
        <f t="shared" si="37"/>
        <v>847366.02464712295</v>
      </c>
      <c r="BN31" s="180">
        <f t="shared" si="38"/>
        <v>7607481.6319118971</v>
      </c>
      <c r="BO31" s="82"/>
      <c r="BP31" s="84">
        <v>66559.136888493042</v>
      </c>
      <c r="BQ31" s="88">
        <v>0.87191187613467969</v>
      </c>
      <c r="BR31" s="85">
        <v>14841.476364691778</v>
      </c>
      <c r="BS31" s="88">
        <v>1.5410109401611232</v>
      </c>
      <c r="BT31" s="85">
        <v>81400.613253184827</v>
      </c>
      <c r="BU31" s="89">
        <v>0.94687108288182609</v>
      </c>
      <c r="BV31" s="87">
        <v>3169796.14860901</v>
      </c>
      <c r="BW31" s="88">
        <v>14.056309332344496</v>
      </c>
      <c r="BX31" s="85">
        <v>236480.79795961315</v>
      </c>
      <c r="BY31" s="88">
        <v>2.0168765977229461</v>
      </c>
      <c r="BZ31" s="85">
        <v>3406276.9465686232</v>
      </c>
      <c r="CA31" s="89">
        <v>9.9378481219070682</v>
      </c>
      <c r="CB31" s="178">
        <f t="shared" si="39"/>
        <v>3236355.2854975029</v>
      </c>
      <c r="CC31" s="179">
        <f t="shared" si="40"/>
        <v>251322.27432430492</v>
      </c>
      <c r="CD31" s="180">
        <f t="shared" si="41"/>
        <v>3487677.5598218078</v>
      </c>
      <c r="CE31" s="82"/>
      <c r="CF31" s="84">
        <v>183482.01503735301</v>
      </c>
      <c r="CG31" s="88">
        <f t="shared" si="42"/>
        <v>1.4628006811447876</v>
      </c>
      <c r="CH31" s="85">
        <v>45314.903012525545</v>
      </c>
      <c r="CI31" s="88">
        <f t="shared" si="43"/>
        <v>2.4539642051622197</v>
      </c>
      <c r="CJ31" s="85">
        <v>228796.91804987856</v>
      </c>
      <c r="CK31" s="89">
        <f t="shared" si="44"/>
        <v>1.5899937320176691</v>
      </c>
      <c r="CL31" s="87">
        <v>6969798.5800026478</v>
      </c>
      <c r="CM31" s="88">
        <f t="shared" si="45"/>
        <v>14.693924466413078</v>
      </c>
      <c r="CN31" s="85">
        <v>1192645.0675735194</v>
      </c>
      <c r="CO31" s="88">
        <f t="shared" si="46"/>
        <v>7.291878523664507</v>
      </c>
      <c r="CP31" s="85">
        <v>8162443.6475761672</v>
      </c>
      <c r="CQ31" s="89">
        <f t="shared" si="47"/>
        <v>12.79600502841582</v>
      </c>
      <c r="CR31" s="178">
        <f t="shared" si="48"/>
        <v>7153280.595040001</v>
      </c>
      <c r="CS31" s="179">
        <f t="shared" si="49"/>
        <v>1237959.9705860449</v>
      </c>
      <c r="CT31" s="180">
        <f t="shared" si="50"/>
        <v>8391240.5656260457</v>
      </c>
      <c r="CU31" s="82"/>
      <c r="CV31" s="87">
        <f t="shared" si="51"/>
        <v>658884.65281694336</v>
      </c>
      <c r="CW31" s="88">
        <f t="shared" si="65"/>
        <v>1.0014799156982379</v>
      </c>
      <c r="CX31" s="88">
        <f t="shared" si="52"/>
        <v>134240.67692728864</v>
      </c>
      <c r="CY31" s="88">
        <f t="shared" si="53"/>
        <v>1.410387444077418</v>
      </c>
      <c r="CZ31" s="85">
        <f t="shared" si="54"/>
        <v>793125.329744232</v>
      </c>
      <c r="DA31" s="89">
        <f t="shared" si="55"/>
        <v>1.0531600161789638</v>
      </c>
      <c r="DB31" s="87">
        <f t="shared" si="56"/>
        <v>29109273.849853702</v>
      </c>
      <c r="DC31" s="88">
        <f t="shared" si="57"/>
        <v>12.051129298824417</v>
      </c>
      <c r="DD31" s="85">
        <f t="shared" si="58"/>
        <v>4455880.2296631858</v>
      </c>
      <c r="DE31" s="88">
        <f t="shared" si="59"/>
        <v>4.3166007886176487</v>
      </c>
      <c r="DF31" s="85">
        <f t="shared" si="60"/>
        <v>33565154.079516888</v>
      </c>
      <c r="DG31" s="89">
        <f t="shared" si="61"/>
        <v>9.7353877994867055</v>
      </c>
      <c r="DH31" s="226"/>
      <c r="DI31" s="239" t="s">
        <v>94</v>
      </c>
      <c r="DJ31" s="87">
        <f t="shared" si="62"/>
        <v>793125.329744232</v>
      </c>
      <c r="DK31" s="85">
        <f t="shared" si="63"/>
        <v>33565154.079516888</v>
      </c>
      <c r="DL31" s="86">
        <f t="shared" si="64"/>
        <v>34358279.409261122</v>
      </c>
      <c r="DM31"/>
    </row>
    <row r="32" spans="1:117" s="65" customFormat="1" ht="15.6">
      <c r="A32" s="74">
        <v>20</v>
      </c>
      <c r="B32" s="74" t="s">
        <v>95</v>
      </c>
      <c r="C32" s="83"/>
      <c r="D32" s="84">
        <v>9190049.2699999996</v>
      </c>
      <c r="E32" s="88">
        <v>92.231604158930551</v>
      </c>
      <c r="F32" s="85">
        <v>2360310.3999999994</v>
      </c>
      <c r="G32" s="88">
        <v>164.83765626091204</v>
      </c>
      <c r="H32" s="85">
        <v>11550359.669999998</v>
      </c>
      <c r="I32" s="89">
        <v>101.35450745875744</v>
      </c>
      <c r="J32" s="87">
        <v>7194372.5999999996</v>
      </c>
      <c r="K32" s="88">
        <v>29.091210008734187</v>
      </c>
      <c r="L32" s="85">
        <v>10170843.569999998</v>
      </c>
      <c r="M32" s="88">
        <v>51.054863463411195</v>
      </c>
      <c r="N32" s="85">
        <v>17365216.169999998</v>
      </c>
      <c r="O32" s="89">
        <v>38.890293717162571</v>
      </c>
      <c r="P32" s="178">
        <f t="shared" si="27"/>
        <v>16384421.869999999</v>
      </c>
      <c r="Q32" s="179">
        <f t="shared" si="28"/>
        <v>12531153.969999999</v>
      </c>
      <c r="R32" s="180">
        <f t="shared" si="29"/>
        <v>28915575.839999996</v>
      </c>
      <c r="S32" s="80"/>
      <c r="T32" s="84">
        <v>17912866.902109478</v>
      </c>
      <c r="U32" s="88">
        <v>96.936343428267108</v>
      </c>
      <c r="V32" s="85">
        <v>7462202.461730266</v>
      </c>
      <c r="W32" s="88">
        <v>275.2361486327186</v>
      </c>
      <c r="X32" s="85">
        <v>25375069.363839746</v>
      </c>
      <c r="Y32" s="89">
        <v>119.74907912072442</v>
      </c>
      <c r="Z32" s="87">
        <v>13886820.83634433</v>
      </c>
      <c r="AA32" s="88">
        <v>16.61947860616262</v>
      </c>
      <c r="AB32" s="85">
        <v>16309950.050099442</v>
      </c>
      <c r="AC32" s="88">
        <v>63.760056802133846</v>
      </c>
      <c r="AD32" s="85">
        <v>30196770.886443771</v>
      </c>
      <c r="AE32" s="89">
        <v>27.668505829281514</v>
      </c>
      <c r="AF32" s="178">
        <f t="shared" si="30"/>
        <v>31799687.738453805</v>
      </c>
      <c r="AG32" s="179">
        <f t="shared" si="31"/>
        <v>23772152.511829708</v>
      </c>
      <c r="AH32" s="180">
        <f t="shared" si="32"/>
        <v>55571840.250283509</v>
      </c>
      <c r="AI32" s="82"/>
      <c r="AJ32" s="84">
        <v>5620376.3020779407</v>
      </c>
      <c r="AK32" s="88">
        <v>90.465921452475428</v>
      </c>
      <c r="AL32" s="85">
        <v>4805730.8274173597</v>
      </c>
      <c r="AM32" s="88">
        <v>487.19898899202752</v>
      </c>
      <c r="AN32" s="85">
        <v>10426107.1294953</v>
      </c>
      <c r="AO32" s="89">
        <v>144.82514660853857</v>
      </c>
      <c r="AP32" s="87">
        <v>5386146.1760333907</v>
      </c>
      <c r="AQ32" s="88">
        <v>47.400740790578112</v>
      </c>
      <c r="AR32" s="85">
        <v>6188447.0277300104</v>
      </c>
      <c r="AS32" s="88">
        <v>60.676403091743495</v>
      </c>
      <c r="AT32" s="85">
        <v>11574593.203763401</v>
      </c>
      <c r="AU32" s="89">
        <v>53.680268636929618</v>
      </c>
      <c r="AV32" s="178">
        <f t="shared" si="33"/>
        <v>11006522.47811133</v>
      </c>
      <c r="AW32" s="179">
        <f t="shared" si="34"/>
        <v>10994177.855147369</v>
      </c>
      <c r="AX32" s="180">
        <f t="shared" si="35"/>
        <v>22000700.3332587</v>
      </c>
      <c r="AY32" s="82"/>
      <c r="AZ32" s="84">
        <v>18276800.366884958</v>
      </c>
      <c r="BA32" s="88">
        <v>166.78347538769307</v>
      </c>
      <c r="BB32" s="85">
        <v>6078792.0720855314</v>
      </c>
      <c r="BC32" s="88">
        <v>385.02610033478157</v>
      </c>
      <c r="BD32" s="85">
        <v>24355592.438970491</v>
      </c>
      <c r="BE32" s="89">
        <v>194.26660210390273</v>
      </c>
      <c r="BF32" s="87">
        <v>20802143.849220164</v>
      </c>
      <c r="BG32" s="88">
        <v>40.070933362394925</v>
      </c>
      <c r="BH32" s="85">
        <v>15563508.083808517</v>
      </c>
      <c r="BI32" s="88">
        <v>80.038611899246675</v>
      </c>
      <c r="BJ32" s="85">
        <v>36365651.933028683</v>
      </c>
      <c r="BK32" s="89">
        <v>50.96204917021381</v>
      </c>
      <c r="BL32" s="178">
        <f t="shared" si="36"/>
        <v>39078944.216105118</v>
      </c>
      <c r="BM32" s="179">
        <f t="shared" si="37"/>
        <v>21642300.155894049</v>
      </c>
      <c r="BN32" s="180">
        <f t="shared" si="38"/>
        <v>60721244.371999167</v>
      </c>
      <c r="BO32" s="82"/>
      <c r="BP32" s="84">
        <v>8138544.880902499</v>
      </c>
      <c r="BQ32" s="88">
        <v>106.61337072327311</v>
      </c>
      <c r="BR32" s="85">
        <v>2891458.4279678166</v>
      </c>
      <c r="BS32" s="88">
        <v>300.22411254987196</v>
      </c>
      <c r="BT32" s="85">
        <v>11030003.308870316</v>
      </c>
      <c r="BU32" s="89">
        <v>128.30359330065042</v>
      </c>
      <c r="BV32" s="87">
        <v>7857499.547279139</v>
      </c>
      <c r="BW32" s="88">
        <v>34.843705726558994</v>
      </c>
      <c r="BX32" s="85">
        <v>6808417.6292272136</v>
      </c>
      <c r="BY32" s="88">
        <v>58.067032513387637</v>
      </c>
      <c r="BZ32" s="85">
        <v>14665917.176506352</v>
      </c>
      <c r="CA32" s="89">
        <v>42.787964617912202</v>
      </c>
      <c r="CB32" s="178">
        <f t="shared" si="39"/>
        <v>15996044.428181637</v>
      </c>
      <c r="CC32" s="179">
        <f t="shared" si="40"/>
        <v>9699876.0571950302</v>
      </c>
      <c r="CD32" s="180">
        <f t="shared" si="41"/>
        <v>25695920.485376667</v>
      </c>
      <c r="CE32" s="82"/>
      <c r="CF32" s="84">
        <v>16297003.365334623</v>
      </c>
      <c r="CG32" s="88">
        <f t="shared" si="42"/>
        <v>129.92699921339548</v>
      </c>
      <c r="CH32" s="85">
        <v>6225109.6973452521</v>
      </c>
      <c r="CI32" s="88">
        <f t="shared" si="43"/>
        <v>337.11197321267474</v>
      </c>
      <c r="CJ32" s="85">
        <v>22522113.062679876</v>
      </c>
      <c r="CK32" s="89">
        <f t="shared" si="44"/>
        <v>156.51442732129615</v>
      </c>
      <c r="CL32" s="87">
        <v>10150495.2896038</v>
      </c>
      <c r="CM32" s="88">
        <f t="shared" si="45"/>
        <v>21.39955830431807</v>
      </c>
      <c r="CN32" s="85">
        <v>12847807.448968695</v>
      </c>
      <c r="CO32" s="88">
        <f t="shared" si="46"/>
        <v>78.551996533148454</v>
      </c>
      <c r="CP32" s="85">
        <v>22998302.738572493</v>
      </c>
      <c r="CQ32" s="89">
        <f t="shared" si="47"/>
        <v>36.053712612789809</v>
      </c>
      <c r="CR32" s="178">
        <f t="shared" si="48"/>
        <v>26447498.654938422</v>
      </c>
      <c r="CS32" s="179">
        <f t="shared" si="49"/>
        <v>19072917.146313947</v>
      </c>
      <c r="CT32" s="180">
        <f t="shared" si="50"/>
        <v>45520415.801252365</v>
      </c>
      <c r="CU32" s="82"/>
      <c r="CV32" s="87">
        <f t="shared" si="51"/>
        <v>75435641.08730951</v>
      </c>
      <c r="CW32" s="88">
        <f t="shared" si="65"/>
        <v>114.65934007382383</v>
      </c>
      <c r="CX32" s="88">
        <f t="shared" si="52"/>
        <v>29823603.886546228</v>
      </c>
      <c r="CY32" s="88">
        <f t="shared" si="53"/>
        <v>313.33897758506231</v>
      </c>
      <c r="CZ32" s="85">
        <f t="shared" si="54"/>
        <v>105259244.97385573</v>
      </c>
      <c r="DA32" s="89">
        <f t="shared" si="55"/>
        <v>139.7696227598733</v>
      </c>
      <c r="DB32" s="87">
        <f t="shared" si="56"/>
        <v>65277478.298480824</v>
      </c>
      <c r="DC32" s="88">
        <f t="shared" si="57"/>
        <v>27.024629172608197</v>
      </c>
      <c r="DD32" s="85">
        <f t="shared" si="58"/>
        <v>67888973.809833884</v>
      </c>
      <c r="DE32" s="88">
        <f t="shared" si="59"/>
        <v>65.76693779494228</v>
      </c>
      <c r="DF32" s="85">
        <f t="shared" si="60"/>
        <v>133166452.10831471</v>
      </c>
      <c r="DG32" s="89">
        <f t="shared" si="61"/>
        <v>38.624194904183717</v>
      </c>
      <c r="DH32" s="226"/>
      <c r="DI32" s="239" t="s">
        <v>95</v>
      </c>
      <c r="DJ32" s="87">
        <f t="shared" si="62"/>
        <v>105259244.97385573</v>
      </c>
      <c r="DK32" s="85">
        <f t="shared" si="63"/>
        <v>133166452.10831471</v>
      </c>
      <c r="DL32" s="86">
        <f t="shared" si="64"/>
        <v>238425697.08217043</v>
      </c>
      <c r="DM32"/>
    </row>
    <row r="33" spans="1:117" s="65" customFormat="1" ht="15.6">
      <c r="A33" s="74">
        <v>21</v>
      </c>
      <c r="B33" s="74" t="s">
        <v>96</v>
      </c>
      <c r="C33" s="83"/>
      <c r="D33" s="84">
        <v>1861914.2799999998</v>
      </c>
      <c r="E33" s="88">
        <v>18.686226352605853</v>
      </c>
      <c r="F33" s="85">
        <v>798626.02000000014</v>
      </c>
      <c r="G33" s="88">
        <v>55.773868286891549</v>
      </c>
      <c r="H33" s="85">
        <v>2660540.2999999998</v>
      </c>
      <c r="I33" s="89">
        <v>23.346264478764478</v>
      </c>
      <c r="J33" s="87">
        <v>933768.59</v>
      </c>
      <c r="K33" s="88">
        <v>3.775792506388898</v>
      </c>
      <c r="L33" s="85">
        <v>2047079.4900000002</v>
      </c>
      <c r="M33" s="88">
        <v>10.275781270392644</v>
      </c>
      <c r="N33" s="85">
        <v>2980848.08</v>
      </c>
      <c r="O33" s="89">
        <v>6.6757624104739337</v>
      </c>
      <c r="P33" s="178">
        <f t="shared" si="27"/>
        <v>2795682.8699999996</v>
      </c>
      <c r="Q33" s="179">
        <f t="shared" si="28"/>
        <v>2845705.5100000002</v>
      </c>
      <c r="R33" s="180">
        <f t="shared" si="29"/>
        <v>5641388.3799999999</v>
      </c>
      <c r="S33" s="80"/>
      <c r="T33" s="84">
        <v>2316603.4030256011</v>
      </c>
      <c r="U33" s="88">
        <v>12.536411077577796</v>
      </c>
      <c r="V33" s="85">
        <v>1375866.8745180808</v>
      </c>
      <c r="W33" s="88">
        <v>50.74752414126884</v>
      </c>
      <c r="X33" s="85">
        <v>3692470.2775436817</v>
      </c>
      <c r="Y33" s="89">
        <v>17.42536775275213</v>
      </c>
      <c r="Z33" s="87">
        <v>1728993.9503553272</v>
      </c>
      <c r="AA33" s="88">
        <v>2.069226521084675</v>
      </c>
      <c r="AB33" s="85">
        <v>2021285.150912368</v>
      </c>
      <c r="AC33" s="88">
        <v>7.9017566356493223</v>
      </c>
      <c r="AD33" s="85">
        <v>3750279.1012676954</v>
      </c>
      <c r="AE33" s="89">
        <v>3.4362819642228994</v>
      </c>
      <c r="AF33" s="178">
        <f t="shared" si="30"/>
        <v>4045597.3533809283</v>
      </c>
      <c r="AG33" s="179">
        <f t="shared" si="31"/>
        <v>3397152.0254304488</v>
      </c>
      <c r="AH33" s="180">
        <f t="shared" si="32"/>
        <v>7442749.3788113771</v>
      </c>
      <c r="AI33" s="82"/>
      <c r="AJ33" s="84">
        <v>808182.49070428871</v>
      </c>
      <c r="AK33" s="88">
        <v>13.008554906953316</v>
      </c>
      <c r="AL33" s="85">
        <v>612417.94908975367</v>
      </c>
      <c r="AM33" s="88">
        <v>62.086166777144534</v>
      </c>
      <c r="AN33" s="85">
        <v>1420600.4397940424</v>
      </c>
      <c r="AO33" s="89">
        <v>19.733028292342688</v>
      </c>
      <c r="AP33" s="87">
        <v>622740.71251589735</v>
      </c>
      <c r="AQ33" s="88">
        <v>5.4804251739496381</v>
      </c>
      <c r="AR33" s="85">
        <v>721541.4309725801</v>
      </c>
      <c r="AS33" s="88">
        <v>7.0745598236371849</v>
      </c>
      <c r="AT33" s="85">
        <v>1344282.1434884774</v>
      </c>
      <c r="AU33" s="89">
        <v>6.2344676236937842</v>
      </c>
      <c r="AV33" s="178">
        <f t="shared" si="33"/>
        <v>1430923.2032201861</v>
      </c>
      <c r="AW33" s="179">
        <f t="shared" si="34"/>
        <v>1333959.3800623338</v>
      </c>
      <c r="AX33" s="180">
        <f t="shared" si="35"/>
        <v>2764882.5832825201</v>
      </c>
      <c r="AY33" s="82"/>
      <c r="AZ33" s="84">
        <v>2038423.0881972834</v>
      </c>
      <c r="BA33" s="88">
        <v>18.601466347252185</v>
      </c>
      <c r="BB33" s="85">
        <v>733806.58898882521</v>
      </c>
      <c r="BC33" s="88">
        <v>46.478755319788775</v>
      </c>
      <c r="BD33" s="85">
        <v>2772229.6771861087</v>
      </c>
      <c r="BE33" s="89">
        <v>22.112032010226436</v>
      </c>
      <c r="BF33" s="87">
        <v>1876025.1321031125</v>
      </c>
      <c r="BG33" s="88">
        <v>3.613765898340334</v>
      </c>
      <c r="BH33" s="85">
        <v>1550203.6611954146</v>
      </c>
      <c r="BI33" s="88">
        <v>7.9722481933423222</v>
      </c>
      <c r="BJ33" s="85">
        <v>3426228.7932985271</v>
      </c>
      <c r="BK33" s="89">
        <v>4.8014439711968011</v>
      </c>
      <c r="BL33" s="178">
        <f t="shared" si="36"/>
        <v>3914448.220300396</v>
      </c>
      <c r="BM33" s="179">
        <f t="shared" si="37"/>
        <v>2284010.2501842398</v>
      </c>
      <c r="BN33" s="180">
        <f t="shared" si="38"/>
        <v>6198458.4704846358</v>
      </c>
      <c r="BO33" s="82"/>
      <c r="BP33" s="84">
        <v>1993174.2389561019</v>
      </c>
      <c r="BQ33" s="88">
        <v>26.110198710403893</v>
      </c>
      <c r="BR33" s="85">
        <v>476593.94295317569</v>
      </c>
      <c r="BS33" s="88">
        <v>49.485405768162778</v>
      </c>
      <c r="BT33" s="85">
        <v>2469768.1819092776</v>
      </c>
      <c r="BU33" s="89">
        <v>28.728924505737922</v>
      </c>
      <c r="BV33" s="87">
        <v>1442987.8741377334</v>
      </c>
      <c r="BW33" s="88">
        <v>6.3988606745588088</v>
      </c>
      <c r="BX33" s="85">
        <v>1086003.0183049506</v>
      </c>
      <c r="BY33" s="88">
        <v>9.2622068750368918</v>
      </c>
      <c r="BZ33" s="85">
        <v>2528990.8924426837</v>
      </c>
      <c r="CA33" s="89">
        <v>7.3783570111935646</v>
      </c>
      <c r="CB33" s="178">
        <f t="shared" si="39"/>
        <v>3436162.1130938353</v>
      </c>
      <c r="CC33" s="179">
        <f t="shared" si="40"/>
        <v>1562596.9612581262</v>
      </c>
      <c r="CD33" s="180">
        <f t="shared" si="41"/>
        <v>4998759.0743519617</v>
      </c>
      <c r="CE33" s="82"/>
      <c r="CF33" s="84">
        <v>637301.40590350947</v>
      </c>
      <c r="CG33" s="88">
        <f t="shared" si="42"/>
        <v>5.0808518233266584</v>
      </c>
      <c r="CH33" s="85">
        <v>598204.83972166933</v>
      </c>
      <c r="CI33" s="88">
        <f t="shared" si="43"/>
        <v>32.394933376024547</v>
      </c>
      <c r="CJ33" s="85">
        <v>1235506.2456251788</v>
      </c>
      <c r="CK33" s="89">
        <f t="shared" si="44"/>
        <v>8.5859862237500089</v>
      </c>
      <c r="CL33" s="87">
        <v>788867.9872196638</v>
      </c>
      <c r="CM33" s="88">
        <f t="shared" si="45"/>
        <v>1.6631135728132695</v>
      </c>
      <c r="CN33" s="85">
        <v>765281.22237168031</v>
      </c>
      <c r="CO33" s="88">
        <f t="shared" si="46"/>
        <v>4.6789592827723521</v>
      </c>
      <c r="CP33" s="85">
        <v>1554149.209591344</v>
      </c>
      <c r="CQ33" s="89">
        <f t="shared" si="47"/>
        <v>2.43639061529628</v>
      </c>
      <c r="CR33" s="178">
        <f t="shared" si="48"/>
        <v>1426169.3931231732</v>
      </c>
      <c r="CS33" s="179">
        <f t="shared" si="49"/>
        <v>1363486.0620933496</v>
      </c>
      <c r="CT33" s="180">
        <f t="shared" si="50"/>
        <v>2789655.4552165228</v>
      </c>
      <c r="CU33" s="82"/>
      <c r="CV33" s="87">
        <f t="shared" si="51"/>
        <v>9655598.9067867827</v>
      </c>
      <c r="CW33" s="88">
        <f t="shared" si="65"/>
        <v>14.676147543948623</v>
      </c>
      <c r="CX33" s="88">
        <f t="shared" si="52"/>
        <v>4595516.2152715046</v>
      </c>
      <c r="CY33" s="88">
        <f t="shared" si="53"/>
        <v>48.282372507580419</v>
      </c>
      <c r="CZ33" s="85">
        <f t="shared" si="54"/>
        <v>14251115.122058287</v>
      </c>
      <c r="DA33" s="89">
        <f t="shared" si="55"/>
        <v>18.923496791301829</v>
      </c>
      <c r="DB33" s="87">
        <f t="shared" si="56"/>
        <v>7393384.2463317346</v>
      </c>
      <c r="DC33" s="88">
        <f t="shared" si="57"/>
        <v>3.0608331203316168</v>
      </c>
      <c r="DD33" s="85">
        <f t="shared" si="58"/>
        <v>8191393.9737569941</v>
      </c>
      <c r="DE33" s="88">
        <f t="shared" si="59"/>
        <v>7.9353519090592872</v>
      </c>
      <c r="DF33" s="85">
        <f t="shared" si="60"/>
        <v>15584778.220088728</v>
      </c>
      <c r="DG33" s="89">
        <f t="shared" si="61"/>
        <v>4.5202789590096746</v>
      </c>
      <c r="DH33" s="226"/>
      <c r="DI33" s="239" t="s">
        <v>96</v>
      </c>
      <c r="DJ33" s="87">
        <f t="shared" si="62"/>
        <v>14251115.122058287</v>
      </c>
      <c r="DK33" s="85">
        <f t="shared" si="63"/>
        <v>15584778.220088728</v>
      </c>
      <c r="DL33" s="86">
        <f t="shared" si="64"/>
        <v>29835893.342147015</v>
      </c>
      <c r="DM33"/>
    </row>
    <row r="34" spans="1:117" s="65" customFormat="1" ht="15.6">
      <c r="A34" s="74">
        <v>22</v>
      </c>
      <c r="B34" s="74" t="s">
        <v>97</v>
      </c>
      <c r="C34" s="83"/>
      <c r="D34" s="84">
        <v>650296.25</v>
      </c>
      <c r="E34" s="88">
        <v>6.526392248170934</v>
      </c>
      <c r="F34" s="85">
        <v>237860.31999999995</v>
      </c>
      <c r="G34" s="88">
        <v>16.611517564075701</v>
      </c>
      <c r="H34" s="85">
        <v>888156.57</v>
      </c>
      <c r="I34" s="89">
        <v>7.793581695331695</v>
      </c>
      <c r="J34" s="87">
        <v>1153632.6300000001</v>
      </c>
      <c r="K34" s="88">
        <v>4.6648361126386959</v>
      </c>
      <c r="L34" s="85">
        <v>2127362.6500000004</v>
      </c>
      <c r="M34" s="88">
        <v>10.678780858774987</v>
      </c>
      <c r="N34" s="85">
        <v>3280995.2800000003</v>
      </c>
      <c r="O34" s="89">
        <v>7.3479574843567343</v>
      </c>
      <c r="P34" s="178">
        <f t="shared" si="27"/>
        <v>1803928.8800000001</v>
      </c>
      <c r="Q34" s="179">
        <f t="shared" si="28"/>
        <v>2365222.9700000002</v>
      </c>
      <c r="R34" s="180">
        <f t="shared" si="29"/>
        <v>4169151.8500000006</v>
      </c>
      <c r="S34" s="80"/>
      <c r="T34" s="84">
        <v>783926.92036158545</v>
      </c>
      <c r="U34" s="88">
        <v>4.2422583492699033</v>
      </c>
      <c r="V34" s="85">
        <v>455079.79262913263</v>
      </c>
      <c r="W34" s="88">
        <v>16.785179722231213</v>
      </c>
      <c r="X34" s="85">
        <v>1239006.712990718</v>
      </c>
      <c r="Y34" s="89">
        <v>5.8470741804736059</v>
      </c>
      <c r="Z34" s="87">
        <v>2534722.906033122</v>
      </c>
      <c r="AA34" s="88">
        <v>3.033507352461625</v>
      </c>
      <c r="AB34" s="85">
        <v>2413879.8783746893</v>
      </c>
      <c r="AC34" s="88">
        <v>9.4365168308875198</v>
      </c>
      <c r="AD34" s="85">
        <v>4948602.7844078112</v>
      </c>
      <c r="AE34" s="89">
        <v>4.5342743931820184</v>
      </c>
      <c r="AF34" s="178">
        <f t="shared" si="30"/>
        <v>3318649.8263947074</v>
      </c>
      <c r="AG34" s="179">
        <f t="shared" si="31"/>
        <v>2868959.6710038218</v>
      </c>
      <c r="AH34" s="180">
        <f t="shared" si="32"/>
        <v>6187609.4973985292</v>
      </c>
      <c r="AI34" s="82"/>
      <c r="AJ34" s="84">
        <v>251170.41066248203</v>
      </c>
      <c r="AK34" s="88">
        <v>4.0428543252125815</v>
      </c>
      <c r="AL34" s="85">
        <v>177910.35879395218</v>
      </c>
      <c r="AM34" s="88">
        <v>18.036329966945679</v>
      </c>
      <c r="AN34" s="85">
        <v>429080.76945643418</v>
      </c>
      <c r="AO34" s="89">
        <v>5.9602001563589084</v>
      </c>
      <c r="AP34" s="87">
        <v>785897.66398910119</v>
      </c>
      <c r="AQ34" s="88">
        <v>6.9162867551623792</v>
      </c>
      <c r="AR34" s="85">
        <v>1280822.8444270641</v>
      </c>
      <c r="AS34" s="88">
        <v>12.558194786079792</v>
      </c>
      <c r="AT34" s="85">
        <v>2066720.5084161651</v>
      </c>
      <c r="AU34" s="89">
        <v>9.5849685717818076</v>
      </c>
      <c r="AV34" s="178">
        <f t="shared" si="33"/>
        <v>1037068.0746515832</v>
      </c>
      <c r="AW34" s="179">
        <f t="shared" si="34"/>
        <v>1458733.2032210163</v>
      </c>
      <c r="AX34" s="180">
        <f t="shared" si="35"/>
        <v>2495801.2778725997</v>
      </c>
      <c r="AY34" s="82"/>
      <c r="AZ34" s="84">
        <v>928063.66822161968</v>
      </c>
      <c r="BA34" s="88">
        <v>8.4689705451673571</v>
      </c>
      <c r="BB34" s="85">
        <v>316149.71408141329</v>
      </c>
      <c r="BC34" s="88">
        <v>20.024684195681104</v>
      </c>
      <c r="BD34" s="85">
        <v>1244213.382303033</v>
      </c>
      <c r="BE34" s="89">
        <v>9.924172720408329</v>
      </c>
      <c r="BF34" s="87">
        <v>2391763.1493659406</v>
      </c>
      <c r="BG34" s="88">
        <v>4.6072261816643145</v>
      </c>
      <c r="BH34" s="85">
        <v>2236284.6795631307</v>
      </c>
      <c r="BI34" s="88">
        <v>11.500564050208952</v>
      </c>
      <c r="BJ34" s="85">
        <v>4628047.8289290713</v>
      </c>
      <c r="BK34" s="89">
        <v>6.4856475405510938</v>
      </c>
      <c r="BL34" s="178">
        <f t="shared" si="36"/>
        <v>3319826.81758756</v>
      </c>
      <c r="BM34" s="179">
        <f t="shared" si="37"/>
        <v>2552434.3936445438</v>
      </c>
      <c r="BN34" s="180">
        <f t="shared" si="38"/>
        <v>5872261.2112321034</v>
      </c>
      <c r="BO34" s="82"/>
      <c r="BP34" s="84">
        <v>382472.66350414132</v>
      </c>
      <c r="BQ34" s="88">
        <v>5.0103182402261197</v>
      </c>
      <c r="BR34" s="85">
        <v>198476.89735965614</v>
      </c>
      <c r="BS34" s="88">
        <v>20.608129722734517</v>
      </c>
      <c r="BT34" s="85">
        <v>580949.56086379744</v>
      </c>
      <c r="BU34" s="89">
        <v>6.757741960541102</v>
      </c>
      <c r="BV34" s="87">
        <v>1174751.2767872049</v>
      </c>
      <c r="BW34" s="88">
        <v>5.2093783199067207</v>
      </c>
      <c r="BX34" s="85">
        <v>1062302.8159278724</v>
      </c>
      <c r="BY34" s="88">
        <v>9.0600746767863161</v>
      </c>
      <c r="BZ34" s="85">
        <v>2237054.0927150771</v>
      </c>
      <c r="CA34" s="89">
        <v>6.5266283871275856</v>
      </c>
      <c r="CB34" s="178">
        <f t="shared" si="39"/>
        <v>1557223.9402913463</v>
      </c>
      <c r="CC34" s="179">
        <f t="shared" si="40"/>
        <v>1260779.7132875286</v>
      </c>
      <c r="CD34" s="180">
        <f t="shared" si="41"/>
        <v>2818003.6535788747</v>
      </c>
      <c r="CE34" s="82"/>
      <c r="CF34" s="84">
        <v>3075393.0612825109</v>
      </c>
      <c r="CG34" s="88">
        <f t="shared" si="42"/>
        <v>24.518408869208105</v>
      </c>
      <c r="CH34" s="85">
        <v>1381155.2807764066</v>
      </c>
      <c r="CI34" s="88">
        <f t="shared" si="43"/>
        <v>74.794502370649113</v>
      </c>
      <c r="CJ34" s="85">
        <v>4456548.3420589175</v>
      </c>
      <c r="CK34" s="89">
        <f t="shared" si="44"/>
        <v>30.970189593037549</v>
      </c>
      <c r="CL34" s="87">
        <v>3159031.9003661014</v>
      </c>
      <c r="CM34" s="88">
        <f t="shared" si="45"/>
        <v>6.6599594806298148</v>
      </c>
      <c r="CN34" s="85">
        <v>4233187.3094456811</v>
      </c>
      <c r="CO34" s="88">
        <f t="shared" si="46"/>
        <v>25.881872543352699</v>
      </c>
      <c r="CP34" s="85">
        <v>7392219.2098117825</v>
      </c>
      <c r="CQ34" s="89">
        <f t="shared" si="47"/>
        <v>11.588548511203784</v>
      </c>
      <c r="CR34" s="178">
        <f t="shared" si="48"/>
        <v>6234424.9616486123</v>
      </c>
      <c r="CS34" s="179">
        <f t="shared" si="49"/>
        <v>5614342.5902220877</v>
      </c>
      <c r="CT34" s="180">
        <f t="shared" si="50"/>
        <v>11848767.5518707</v>
      </c>
      <c r="CU34" s="82"/>
      <c r="CV34" s="87">
        <f t="shared" si="51"/>
        <v>6071322.9740323396</v>
      </c>
      <c r="CW34" s="88">
        <f t="shared" si="65"/>
        <v>9.2281827998503445</v>
      </c>
      <c r="CX34" s="88">
        <f t="shared" si="52"/>
        <v>2766632.3636405608</v>
      </c>
      <c r="CY34" s="88">
        <f t="shared" si="53"/>
        <v>29.067370914483725</v>
      </c>
      <c r="CZ34" s="85">
        <f t="shared" si="54"/>
        <v>8837955.3376729004</v>
      </c>
      <c r="DA34" s="89">
        <f t="shared" si="55"/>
        <v>11.735574236942018</v>
      </c>
      <c r="DB34" s="87">
        <f t="shared" si="56"/>
        <v>11199799.52654147</v>
      </c>
      <c r="DC34" s="88">
        <f t="shared" si="57"/>
        <v>4.6366746526018918</v>
      </c>
      <c r="DD34" s="85">
        <f t="shared" si="58"/>
        <v>13353840.177738437</v>
      </c>
      <c r="DE34" s="88">
        <f t="shared" si="59"/>
        <v>12.936433223353706</v>
      </c>
      <c r="DF34" s="85">
        <f t="shared" si="60"/>
        <v>24553639.704279907</v>
      </c>
      <c r="DG34" s="89">
        <f t="shared" si="61"/>
        <v>7.1216477613583322</v>
      </c>
      <c r="DH34" s="226"/>
      <c r="DI34" s="239" t="s">
        <v>97</v>
      </c>
      <c r="DJ34" s="87">
        <f t="shared" si="62"/>
        <v>8837955.3376729004</v>
      </c>
      <c r="DK34" s="85">
        <f t="shared" si="63"/>
        <v>24553639.704279907</v>
      </c>
      <c r="DL34" s="86">
        <f t="shared" si="64"/>
        <v>33391595.041952807</v>
      </c>
      <c r="DM34"/>
    </row>
    <row r="35" spans="1:117" s="65" customFormat="1" ht="15.6">
      <c r="A35" s="74">
        <v>23</v>
      </c>
      <c r="B35" s="74" t="s">
        <v>98</v>
      </c>
      <c r="C35" s="83"/>
      <c r="D35" s="84">
        <v>0</v>
      </c>
      <c r="E35" s="88">
        <v>0</v>
      </c>
      <c r="F35" s="85">
        <v>0</v>
      </c>
      <c r="G35" s="88">
        <v>0</v>
      </c>
      <c r="H35" s="85">
        <v>0</v>
      </c>
      <c r="I35" s="89">
        <v>0</v>
      </c>
      <c r="J35" s="87">
        <v>0</v>
      </c>
      <c r="K35" s="88">
        <v>0</v>
      </c>
      <c r="L35" s="85">
        <v>0</v>
      </c>
      <c r="M35" s="88">
        <v>0</v>
      </c>
      <c r="N35" s="85">
        <v>0</v>
      </c>
      <c r="O35" s="89">
        <v>0</v>
      </c>
      <c r="P35" s="178">
        <f t="shared" si="27"/>
        <v>0</v>
      </c>
      <c r="Q35" s="179">
        <f t="shared" si="28"/>
        <v>0</v>
      </c>
      <c r="R35" s="180">
        <f t="shared" si="29"/>
        <v>0</v>
      </c>
      <c r="S35" s="80"/>
      <c r="T35" s="84">
        <v>1832566.7309294483</v>
      </c>
      <c r="U35" s="88">
        <v>9.9170232746872031</v>
      </c>
      <c r="V35" s="85">
        <v>3196.0342863564319</v>
      </c>
      <c r="W35" s="88">
        <v>0.11788264555755502</v>
      </c>
      <c r="X35" s="85">
        <v>1835762.7652158048</v>
      </c>
      <c r="Y35" s="89">
        <v>8.6632630424243509</v>
      </c>
      <c r="Z35" s="87">
        <v>136.09659715690282</v>
      </c>
      <c r="AA35" s="88">
        <v>1.6287777537253128E-4</v>
      </c>
      <c r="AB35" s="85">
        <v>3103.7290184736476</v>
      </c>
      <c r="AC35" s="88">
        <v>1.2133325847622957E-2</v>
      </c>
      <c r="AD35" s="85">
        <v>3239.8256156305506</v>
      </c>
      <c r="AE35" s="89">
        <v>2.9685668798504557E-3</v>
      </c>
      <c r="AF35" s="178">
        <f t="shared" si="30"/>
        <v>1832702.8275266052</v>
      </c>
      <c r="AG35" s="179">
        <f t="shared" si="31"/>
        <v>6299.7633048300795</v>
      </c>
      <c r="AH35" s="180">
        <f t="shared" si="32"/>
        <v>1839002.5908314353</v>
      </c>
      <c r="AI35" s="82"/>
      <c r="AJ35" s="84">
        <v>515196.58245072706</v>
      </c>
      <c r="AK35" s="88">
        <v>8.2926357694839137</v>
      </c>
      <c r="AL35" s="85">
        <v>2705.8463701293226</v>
      </c>
      <c r="AM35" s="88">
        <v>0.2743153254389013</v>
      </c>
      <c r="AN35" s="85">
        <v>517902.42882085638</v>
      </c>
      <c r="AO35" s="89">
        <v>7.1939885377457795</v>
      </c>
      <c r="AP35" s="87">
        <v>0</v>
      </c>
      <c r="AQ35" s="88">
        <v>0</v>
      </c>
      <c r="AR35" s="85">
        <v>0</v>
      </c>
      <c r="AS35" s="88">
        <v>0</v>
      </c>
      <c r="AT35" s="85">
        <v>0</v>
      </c>
      <c r="AU35" s="89">
        <v>0</v>
      </c>
      <c r="AV35" s="178">
        <f t="shared" si="33"/>
        <v>515196.58245072706</v>
      </c>
      <c r="AW35" s="179">
        <f t="shared" si="34"/>
        <v>2705.8463701293226</v>
      </c>
      <c r="AX35" s="180">
        <f t="shared" si="35"/>
        <v>517902.42882085638</v>
      </c>
      <c r="AY35" s="82"/>
      <c r="AZ35" s="84">
        <v>1132789.6070942541</v>
      </c>
      <c r="BA35" s="88">
        <v>10.33718067504612</v>
      </c>
      <c r="BB35" s="85">
        <v>1466.946835660613</v>
      </c>
      <c r="BC35" s="88">
        <v>9.2915305020307384E-2</v>
      </c>
      <c r="BD35" s="85">
        <v>1134256.5539299147</v>
      </c>
      <c r="BE35" s="89">
        <v>9.0471281779816444</v>
      </c>
      <c r="BF35" s="87">
        <v>0</v>
      </c>
      <c r="BG35" s="88">
        <v>0</v>
      </c>
      <c r="BH35" s="85">
        <v>0</v>
      </c>
      <c r="BI35" s="88">
        <v>0</v>
      </c>
      <c r="BJ35" s="85">
        <v>0</v>
      </c>
      <c r="BK35" s="89">
        <v>0</v>
      </c>
      <c r="BL35" s="178">
        <f t="shared" si="36"/>
        <v>1132789.6070942541</v>
      </c>
      <c r="BM35" s="179">
        <f t="shared" si="37"/>
        <v>1466.946835660613</v>
      </c>
      <c r="BN35" s="180">
        <f t="shared" si="38"/>
        <v>1134256.5539299147</v>
      </c>
      <c r="BO35" s="82"/>
      <c r="BP35" s="84">
        <v>901962.66553474066</v>
      </c>
      <c r="BQ35" s="88">
        <v>11.81553723010782</v>
      </c>
      <c r="BR35" s="85">
        <v>-3246.821158461441</v>
      </c>
      <c r="BS35" s="88">
        <v>-0.33712191449085671</v>
      </c>
      <c r="BT35" s="85">
        <v>898715.84437627927</v>
      </c>
      <c r="BU35" s="89">
        <v>10.454074124979984</v>
      </c>
      <c r="BV35" s="87">
        <v>1530.2146971391549</v>
      </c>
      <c r="BW35" s="88">
        <v>6.7856638469721772E-3</v>
      </c>
      <c r="BX35" s="85">
        <v>1262.7331632813741</v>
      </c>
      <c r="BY35" s="88">
        <v>1.0769487367113067E-2</v>
      </c>
      <c r="BZ35" s="85">
        <v>2792.9478604205287</v>
      </c>
      <c r="CA35" s="89">
        <v>8.1484541875624459E-3</v>
      </c>
      <c r="CB35" s="178">
        <f t="shared" si="39"/>
        <v>903492.88023187977</v>
      </c>
      <c r="CC35" s="179">
        <f t="shared" si="40"/>
        <v>-1984.0879951800669</v>
      </c>
      <c r="CD35" s="180">
        <f t="shared" si="41"/>
        <v>901508.79223669972</v>
      </c>
      <c r="CE35" s="82"/>
      <c r="CF35" s="84">
        <v>1050275.9686673579</v>
      </c>
      <c r="CG35" s="88">
        <f t="shared" si="42"/>
        <v>8.3732697291549041</v>
      </c>
      <c r="CH35" s="85">
        <v>3674.2527206403961</v>
      </c>
      <c r="CI35" s="88">
        <f t="shared" si="43"/>
        <v>0.19897393699991314</v>
      </c>
      <c r="CJ35" s="85">
        <v>1053950.2213879984</v>
      </c>
      <c r="CK35" s="89">
        <f t="shared" si="44"/>
        <v>7.3242867961194627</v>
      </c>
      <c r="CL35" s="87">
        <v>13496.578265115892</v>
      </c>
      <c r="CM35" s="88">
        <f t="shared" si="45"/>
        <v>2.8453864097543264E-2</v>
      </c>
      <c r="CN35" s="85">
        <v>45229.354601484207</v>
      </c>
      <c r="CO35" s="88">
        <f t="shared" si="46"/>
        <v>0.27653404053292535</v>
      </c>
      <c r="CP35" s="85">
        <v>58725.932866600095</v>
      </c>
      <c r="CQ35" s="89">
        <f t="shared" si="47"/>
        <v>9.2062789613569881E-2</v>
      </c>
      <c r="CR35" s="178">
        <f t="shared" si="48"/>
        <v>1063772.5469324738</v>
      </c>
      <c r="CS35" s="179">
        <f t="shared" si="49"/>
        <v>48903.607322124604</v>
      </c>
      <c r="CT35" s="180">
        <f t="shared" si="50"/>
        <v>1112676.1542545983</v>
      </c>
      <c r="CU35" s="82"/>
      <c r="CV35" s="87">
        <f t="shared" si="51"/>
        <v>5432791.5546765281</v>
      </c>
      <c r="CW35" s="88">
        <f t="shared" si="65"/>
        <v>8.2576390342713957</v>
      </c>
      <c r="CX35" s="88">
        <f t="shared" si="52"/>
        <v>7796.2590543253227</v>
      </c>
      <c r="CY35" s="88">
        <f t="shared" si="53"/>
        <v>8.1910685588624951E-2</v>
      </c>
      <c r="CZ35" s="85">
        <f t="shared" si="54"/>
        <v>5440587.8137308536</v>
      </c>
      <c r="DA35" s="89">
        <f t="shared" si="55"/>
        <v>7.2243431587030695</v>
      </c>
      <c r="DB35" s="87">
        <f t="shared" si="56"/>
        <v>15162.889559411949</v>
      </c>
      <c r="DC35" s="88">
        <f t="shared" si="57"/>
        <v>6.2773789400173089E-3</v>
      </c>
      <c r="DD35" s="85">
        <f t="shared" si="58"/>
        <v>49595.816783239228</v>
      </c>
      <c r="DE35" s="88">
        <f t="shared" si="59"/>
        <v>4.8045578158380911E-2</v>
      </c>
      <c r="DF35" s="85">
        <f t="shared" si="60"/>
        <v>64758.706342651174</v>
      </c>
      <c r="DG35" s="89">
        <f t="shared" si="61"/>
        <v>1.8782905573596662E-2</v>
      </c>
      <c r="DH35" s="226"/>
      <c r="DI35" s="239" t="s">
        <v>98</v>
      </c>
      <c r="DJ35" s="87">
        <f t="shared" si="62"/>
        <v>5440587.8137308536</v>
      </c>
      <c r="DK35" s="85">
        <f t="shared" si="63"/>
        <v>64758.706342651174</v>
      </c>
      <c r="DL35" s="86">
        <f t="shared" si="64"/>
        <v>5505346.5200735051</v>
      </c>
      <c r="DM35"/>
    </row>
    <row r="36" spans="1:117" s="65" customFormat="1" ht="15.6">
      <c r="A36" s="74">
        <v>24</v>
      </c>
      <c r="B36" s="74" t="s">
        <v>99</v>
      </c>
      <c r="C36" s="83"/>
      <c r="D36" s="84">
        <v>0</v>
      </c>
      <c r="E36" s="88">
        <v>0</v>
      </c>
      <c r="F36" s="85">
        <v>0</v>
      </c>
      <c r="G36" s="88">
        <v>0</v>
      </c>
      <c r="H36" s="85">
        <v>0</v>
      </c>
      <c r="I36" s="89">
        <v>0</v>
      </c>
      <c r="J36" s="87">
        <v>0</v>
      </c>
      <c r="K36" s="88">
        <v>0</v>
      </c>
      <c r="L36" s="85">
        <v>0</v>
      </c>
      <c r="M36" s="88">
        <v>0</v>
      </c>
      <c r="N36" s="85">
        <v>0</v>
      </c>
      <c r="O36" s="89">
        <v>0</v>
      </c>
      <c r="P36" s="178">
        <f t="shared" si="27"/>
        <v>0</v>
      </c>
      <c r="Q36" s="179">
        <f t="shared" si="28"/>
        <v>0</v>
      </c>
      <c r="R36" s="180">
        <f t="shared" si="29"/>
        <v>0</v>
      </c>
      <c r="S36" s="80"/>
      <c r="T36" s="84">
        <v>466057.28227480425</v>
      </c>
      <c r="U36" s="88">
        <v>2.5220914674755357</v>
      </c>
      <c r="V36" s="85">
        <v>0</v>
      </c>
      <c r="W36" s="88">
        <v>0</v>
      </c>
      <c r="X36" s="85">
        <v>466057.28227480425</v>
      </c>
      <c r="Y36" s="89">
        <v>2.1994001107814189</v>
      </c>
      <c r="Z36" s="87">
        <v>0</v>
      </c>
      <c r="AA36" s="88">
        <v>0</v>
      </c>
      <c r="AB36" s="85">
        <v>0</v>
      </c>
      <c r="AC36" s="88">
        <v>0</v>
      </c>
      <c r="AD36" s="85">
        <v>0</v>
      </c>
      <c r="AE36" s="89">
        <v>0</v>
      </c>
      <c r="AF36" s="178">
        <f t="shared" si="30"/>
        <v>466057.28227480425</v>
      </c>
      <c r="AG36" s="179">
        <f t="shared" si="31"/>
        <v>0</v>
      </c>
      <c r="AH36" s="180">
        <f t="shared" si="32"/>
        <v>466057.28227480425</v>
      </c>
      <c r="AI36" s="82"/>
      <c r="AJ36" s="84">
        <v>560318.29393768916</v>
      </c>
      <c r="AK36" s="88">
        <v>9.0189176032592773</v>
      </c>
      <c r="AL36" s="85">
        <v>1734.3429015796519</v>
      </c>
      <c r="AM36" s="88">
        <v>0.17582551719177331</v>
      </c>
      <c r="AN36" s="85">
        <v>562052.63683926885</v>
      </c>
      <c r="AO36" s="89">
        <v>7.8072625305839463</v>
      </c>
      <c r="AP36" s="87">
        <v>0</v>
      </c>
      <c r="AQ36" s="88">
        <v>0</v>
      </c>
      <c r="AR36" s="85">
        <v>0</v>
      </c>
      <c r="AS36" s="88">
        <v>0</v>
      </c>
      <c r="AT36" s="85">
        <v>0</v>
      </c>
      <c r="AU36" s="89">
        <v>0</v>
      </c>
      <c r="AV36" s="178">
        <f t="shared" si="33"/>
        <v>560318.29393768916</v>
      </c>
      <c r="AW36" s="179">
        <f t="shared" si="34"/>
        <v>1734.3429015796519</v>
      </c>
      <c r="AX36" s="180">
        <f t="shared" si="35"/>
        <v>562052.63683926885</v>
      </c>
      <c r="AY36" s="82"/>
      <c r="AZ36" s="84">
        <v>289229.00266066514</v>
      </c>
      <c r="BA36" s="88">
        <v>2.6393360587372712</v>
      </c>
      <c r="BB36" s="85">
        <v>0</v>
      </c>
      <c r="BC36" s="88">
        <v>0</v>
      </c>
      <c r="BD36" s="85">
        <v>289229.00266066514</v>
      </c>
      <c r="BE36" s="89">
        <v>2.3069664890140156</v>
      </c>
      <c r="BF36" s="87">
        <v>0</v>
      </c>
      <c r="BG36" s="88">
        <v>0</v>
      </c>
      <c r="BH36" s="85">
        <v>0</v>
      </c>
      <c r="BI36" s="88">
        <v>0</v>
      </c>
      <c r="BJ36" s="85">
        <v>0</v>
      </c>
      <c r="BK36" s="89">
        <v>0</v>
      </c>
      <c r="BL36" s="178">
        <f t="shared" si="36"/>
        <v>289229.00266066514</v>
      </c>
      <c r="BM36" s="179">
        <f t="shared" si="37"/>
        <v>0</v>
      </c>
      <c r="BN36" s="180">
        <f t="shared" si="38"/>
        <v>289229.00266066514</v>
      </c>
      <c r="BO36" s="82"/>
      <c r="BP36" s="84">
        <v>446781.43669416779</v>
      </c>
      <c r="BQ36" s="88">
        <v>5.8527507852570544</v>
      </c>
      <c r="BR36" s="85">
        <v>6.5336050802729293</v>
      </c>
      <c r="BS36" s="88">
        <v>6.7839321776273797E-4</v>
      </c>
      <c r="BT36" s="85">
        <v>446787.97029924806</v>
      </c>
      <c r="BU36" s="89">
        <v>5.1971427775363868</v>
      </c>
      <c r="BV36" s="87">
        <v>0</v>
      </c>
      <c r="BW36" s="88">
        <v>0</v>
      </c>
      <c r="BX36" s="85">
        <v>0</v>
      </c>
      <c r="BY36" s="88">
        <v>0</v>
      </c>
      <c r="BZ36" s="85">
        <v>0</v>
      </c>
      <c r="CA36" s="89">
        <v>0</v>
      </c>
      <c r="CB36" s="178">
        <f t="shared" si="39"/>
        <v>446781.43669416779</v>
      </c>
      <c r="CC36" s="179">
        <f t="shared" si="40"/>
        <v>6.5336050802729293</v>
      </c>
      <c r="CD36" s="180">
        <f t="shared" si="41"/>
        <v>446787.97029924806</v>
      </c>
      <c r="CE36" s="82"/>
      <c r="CF36" s="84">
        <v>1024323.4939745581</v>
      </c>
      <c r="CG36" s="88">
        <f t="shared" si="42"/>
        <v>8.1663649943759022</v>
      </c>
      <c r="CH36" s="85">
        <v>0</v>
      </c>
      <c r="CI36" s="88">
        <f t="shared" si="43"/>
        <v>0</v>
      </c>
      <c r="CJ36" s="85">
        <v>1024323.4939745581</v>
      </c>
      <c r="CK36" s="89">
        <f t="shared" si="44"/>
        <v>7.1183997969016808</v>
      </c>
      <c r="CL36" s="87">
        <v>0</v>
      </c>
      <c r="CM36" s="88">
        <f t="shared" si="45"/>
        <v>0</v>
      </c>
      <c r="CN36" s="85">
        <v>0</v>
      </c>
      <c r="CO36" s="88">
        <f t="shared" si="46"/>
        <v>0</v>
      </c>
      <c r="CP36" s="85">
        <v>0</v>
      </c>
      <c r="CQ36" s="89">
        <f t="shared" si="47"/>
        <v>0</v>
      </c>
      <c r="CR36" s="178">
        <f t="shared" si="48"/>
        <v>1024323.4939745581</v>
      </c>
      <c r="CS36" s="179">
        <f t="shared" si="49"/>
        <v>0</v>
      </c>
      <c r="CT36" s="180">
        <f t="shared" si="50"/>
        <v>1024323.4939745581</v>
      </c>
      <c r="CU36" s="82"/>
      <c r="CV36" s="87">
        <f t="shared" si="51"/>
        <v>2786709.5095418845</v>
      </c>
      <c r="CW36" s="88">
        <f t="shared" si="65"/>
        <v>4.2356937481542101</v>
      </c>
      <c r="CX36" s="88">
        <f t="shared" si="52"/>
        <v>1740.8765066599249</v>
      </c>
      <c r="CY36" s="88">
        <f t="shared" si="53"/>
        <v>1.8290360439797489E-2</v>
      </c>
      <c r="CZ36" s="85">
        <f t="shared" si="54"/>
        <v>2788450.3860485447</v>
      </c>
      <c r="DA36" s="89">
        <f t="shared" si="55"/>
        <v>3.7026738947199536</v>
      </c>
      <c r="DB36" s="87">
        <f t="shared" si="56"/>
        <v>0</v>
      </c>
      <c r="DC36" s="88">
        <f t="shared" si="57"/>
        <v>0</v>
      </c>
      <c r="DD36" s="85">
        <f t="shared" si="58"/>
        <v>0</v>
      </c>
      <c r="DE36" s="88">
        <f t="shared" si="59"/>
        <v>0</v>
      </c>
      <c r="DF36" s="85">
        <f t="shared" si="60"/>
        <v>0</v>
      </c>
      <c r="DG36" s="89">
        <f t="shared" si="61"/>
        <v>0</v>
      </c>
      <c r="DH36" s="226"/>
      <c r="DI36" s="239" t="s">
        <v>99</v>
      </c>
      <c r="DJ36" s="87">
        <f t="shared" si="62"/>
        <v>2788450.3860485447</v>
      </c>
      <c r="DK36" s="85">
        <f t="shared" si="63"/>
        <v>0</v>
      </c>
      <c r="DL36" s="86">
        <f t="shared" si="64"/>
        <v>2788450.3860485447</v>
      </c>
      <c r="DM36"/>
    </row>
    <row r="37" spans="1:117" s="65" customFormat="1" ht="15.6">
      <c r="A37" s="74">
        <v>25</v>
      </c>
      <c r="B37" s="74" t="s">
        <v>100</v>
      </c>
      <c r="C37" s="83"/>
      <c r="D37" s="84">
        <v>0</v>
      </c>
      <c r="E37" s="88">
        <v>0</v>
      </c>
      <c r="F37" s="85">
        <v>0</v>
      </c>
      <c r="G37" s="88">
        <v>0</v>
      </c>
      <c r="H37" s="85">
        <v>0</v>
      </c>
      <c r="I37" s="89">
        <v>0</v>
      </c>
      <c r="J37" s="87">
        <v>0</v>
      </c>
      <c r="K37" s="88">
        <v>0</v>
      </c>
      <c r="L37" s="85">
        <v>0</v>
      </c>
      <c r="M37" s="88">
        <v>0</v>
      </c>
      <c r="N37" s="85">
        <v>0</v>
      </c>
      <c r="O37" s="89">
        <v>0</v>
      </c>
      <c r="P37" s="178">
        <f t="shared" si="27"/>
        <v>0</v>
      </c>
      <c r="Q37" s="179">
        <f t="shared" si="28"/>
        <v>0</v>
      </c>
      <c r="R37" s="180">
        <f t="shared" si="29"/>
        <v>0</v>
      </c>
      <c r="S37" s="80"/>
      <c r="T37" s="84">
        <v>2177240.9513850864</v>
      </c>
      <c r="U37" s="88">
        <v>11.78224444712964</v>
      </c>
      <c r="V37" s="85">
        <v>9260.3163044972043</v>
      </c>
      <c r="W37" s="88">
        <v>0.34155784540045753</v>
      </c>
      <c r="X37" s="85">
        <v>2186501.2676895838</v>
      </c>
      <c r="Y37" s="89">
        <v>10.318455076826003</v>
      </c>
      <c r="Z37" s="87">
        <v>2131.9764474638746</v>
      </c>
      <c r="AA37" s="88">
        <v>2.5515081799525772E-3</v>
      </c>
      <c r="AB37" s="85">
        <v>4165.392400320432</v>
      </c>
      <c r="AC37" s="88">
        <v>1.6283658455838627E-2</v>
      </c>
      <c r="AD37" s="85">
        <v>6297.3688477843061</v>
      </c>
      <c r="AE37" s="89">
        <v>5.7701132127434482E-3</v>
      </c>
      <c r="AF37" s="178">
        <f t="shared" si="30"/>
        <v>2179372.9278325504</v>
      </c>
      <c r="AG37" s="179">
        <f t="shared" si="31"/>
        <v>13425.708704817636</v>
      </c>
      <c r="AH37" s="180">
        <f t="shared" si="32"/>
        <v>2192798.6365373679</v>
      </c>
      <c r="AI37" s="82"/>
      <c r="AJ37" s="84">
        <v>985813.46803941182</v>
      </c>
      <c r="AK37" s="88">
        <v>15.867714005817307</v>
      </c>
      <c r="AL37" s="85">
        <v>4302.0113829360944</v>
      </c>
      <c r="AM37" s="88">
        <v>0.43613254084915798</v>
      </c>
      <c r="AN37" s="85">
        <v>990115.47942234797</v>
      </c>
      <c r="AO37" s="89">
        <v>13.753323046246726</v>
      </c>
      <c r="AP37" s="87">
        <v>0</v>
      </c>
      <c r="AQ37" s="88">
        <v>0</v>
      </c>
      <c r="AR37" s="85">
        <v>0</v>
      </c>
      <c r="AS37" s="88">
        <v>0</v>
      </c>
      <c r="AT37" s="85">
        <v>0</v>
      </c>
      <c r="AU37" s="89">
        <v>0</v>
      </c>
      <c r="AV37" s="178">
        <f t="shared" si="33"/>
        <v>985813.46803941182</v>
      </c>
      <c r="AW37" s="179">
        <f t="shared" si="34"/>
        <v>4302.0113829360944</v>
      </c>
      <c r="AX37" s="180">
        <f t="shared" si="35"/>
        <v>990115.47942234797</v>
      </c>
      <c r="AY37" s="82"/>
      <c r="AZ37" s="84">
        <v>1249720.3803091918</v>
      </c>
      <c r="BA37" s="88">
        <v>11.404223064582345</v>
      </c>
      <c r="BB37" s="85">
        <v>4788.3123588526641</v>
      </c>
      <c r="BC37" s="88">
        <v>0.30328808961569953</v>
      </c>
      <c r="BD37" s="85">
        <v>1254508.6926680445</v>
      </c>
      <c r="BE37" s="89">
        <v>10.006290819864439</v>
      </c>
      <c r="BF37" s="87">
        <v>0</v>
      </c>
      <c r="BG37" s="88">
        <v>0</v>
      </c>
      <c r="BH37" s="85">
        <v>0</v>
      </c>
      <c r="BI37" s="88">
        <v>0</v>
      </c>
      <c r="BJ37" s="85">
        <v>0</v>
      </c>
      <c r="BK37" s="89">
        <v>0</v>
      </c>
      <c r="BL37" s="178">
        <f t="shared" si="36"/>
        <v>1249720.3803091918</v>
      </c>
      <c r="BM37" s="179">
        <f t="shared" si="37"/>
        <v>4788.3123588526641</v>
      </c>
      <c r="BN37" s="180">
        <f t="shared" si="38"/>
        <v>1254508.6926680445</v>
      </c>
      <c r="BO37" s="82"/>
      <c r="BP37" s="84">
        <v>1289248.9461957847</v>
      </c>
      <c r="BQ37" s="88">
        <v>16.888912928144737</v>
      </c>
      <c r="BR37" s="85">
        <v>727.51994261665823</v>
      </c>
      <c r="BS37" s="88">
        <v>7.5539398049699738E-2</v>
      </c>
      <c r="BT37" s="85">
        <v>1289976.4661384013</v>
      </c>
      <c r="BU37" s="89">
        <v>15.005309721505691</v>
      </c>
      <c r="BV37" s="87">
        <v>3922.3906493202621</v>
      </c>
      <c r="BW37" s="88">
        <v>1.7393653630797545E-2</v>
      </c>
      <c r="BX37" s="85">
        <v>6086.1625066110219</v>
      </c>
      <c r="BY37" s="88">
        <v>5.1907126648054358E-2</v>
      </c>
      <c r="BZ37" s="85">
        <v>10008.553155931284</v>
      </c>
      <c r="CA37" s="89">
        <v>2.9200057054631211E-2</v>
      </c>
      <c r="CB37" s="178">
        <f t="shared" si="39"/>
        <v>1293171.336845105</v>
      </c>
      <c r="CC37" s="179">
        <f t="shared" si="40"/>
        <v>6813.6824492276801</v>
      </c>
      <c r="CD37" s="180">
        <f t="shared" si="41"/>
        <v>1299985.0192943327</v>
      </c>
      <c r="CE37" s="82"/>
      <c r="CF37" s="84">
        <v>613381.85399303853</v>
      </c>
      <c r="CG37" s="88">
        <f t="shared" si="42"/>
        <v>4.8901544581369869</v>
      </c>
      <c r="CH37" s="85">
        <v>11406.126876837086</v>
      </c>
      <c r="CI37" s="88">
        <f t="shared" si="43"/>
        <v>0.61768259920053536</v>
      </c>
      <c r="CJ37" s="85">
        <v>624787.98086987564</v>
      </c>
      <c r="CK37" s="89">
        <f t="shared" si="44"/>
        <v>4.3418809216936696</v>
      </c>
      <c r="CL37" s="87">
        <v>61663.064222212008</v>
      </c>
      <c r="CM37" s="88">
        <f t="shared" si="45"/>
        <v>0.12999979807858633</v>
      </c>
      <c r="CN37" s="85">
        <v>69981.845705843021</v>
      </c>
      <c r="CO37" s="88">
        <f t="shared" si="46"/>
        <v>0.4278717378901859</v>
      </c>
      <c r="CP37" s="85">
        <v>131644.90992805501</v>
      </c>
      <c r="CQ37" s="89">
        <f t="shared" si="47"/>
        <v>0.20637556620742606</v>
      </c>
      <c r="CR37" s="178">
        <f t="shared" si="48"/>
        <v>675044.9182152506</v>
      </c>
      <c r="CS37" s="179">
        <f t="shared" si="49"/>
        <v>81387.972582680115</v>
      </c>
      <c r="CT37" s="180">
        <f t="shared" si="50"/>
        <v>756432.89079793077</v>
      </c>
      <c r="CU37" s="82"/>
      <c r="CV37" s="87">
        <f t="shared" si="51"/>
        <v>6315405.5999225136</v>
      </c>
      <c r="CW37" s="88">
        <f t="shared" si="65"/>
        <v>9.599179220171898</v>
      </c>
      <c r="CX37" s="88">
        <f t="shared" si="52"/>
        <v>30484.286865739708</v>
      </c>
      <c r="CY37" s="88">
        <f t="shared" si="53"/>
        <v>0.32028038312397256</v>
      </c>
      <c r="CZ37" s="85">
        <f t="shared" si="54"/>
        <v>6345889.8867882537</v>
      </c>
      <c r="DA37" s="89">
        <f t="shared" si="55"/>
        <v>8.4264582723578609</v>
      </c>
      <c r="DB37" s="87">
        <f t="shared" si="56"/>
        <v>67717.431318996139</v>
      </c>
      <c r="DC37" s="88">
        <f t="shared" si="57"/>
        <v>2.8034760496562026E-2</v>
      </c>
      <c r="DD37" s="85">
        <f t="shared" si="58"/>
        <v>80233.40061277448</v>
      </c>
      <c r="DE37" s="88">
        <f t="shared" si="59"/>
        <v>7.7725509328772313E-2</v>
      </c>
      <c r="DF37" s="85">
        <f t="shared" si="60"/>
        <v>147950.8319317706</v>
      </c>
      <c r="DG37" s="89">
        <f t="shared" si="61"/>
        <v>4.2912322723149522E-2</v>
      </c>
      <c r="DH37" s="226"/>
      <c r="DI37" s="239" t="s">
        <v>100</v>
      </c>
      <c r="DJ37" s="87">
        <f t="shared" si="62"/>
        <v>6345889.8867882537</v>
      </c>
      <c r="DK37" s="85">
        <f t="shared" si="63"/>
        <v>147950.8319317706</v>
      </c>
      <c r="DL37" s="86">
        <f t="shared" si="64"/>
        <v>6493840.7187200245</v>
      </c>
      <c r="DM37"/>
    </row>
    <row r="38" spans="1:117" s="65" customFormat="1" ht="15.6">
      <c r="A38" s="74">
        <v>26</v>
      </c>
      <c r="B38" s="74" t="s">
        <v>101</v>
      </c>
      <c r="C38" s="83"/>
      <c r="D38" s="84">
        <v>0</v>
      </c>
      <c r="E38" s="88">
        <v>0</v>
      </c>
      <c r="F38" s="85">
        <v>0</v>
      </c>
      <c r="G38" s="88">
        <v>0</v>
      </c>
      <c r="H38" s="85">
        <v>0</v>
      </c>
      <c r="I38" s="89">
        <v>0</v>
      </c>
      <c r="J38" s="87">
        <v>0</v>
      </c>
      <c r="K38" s="88">
        <v>0</v>
      </c>
      <c r="L38" s="85">
        <v>0</v>
      </c>
      <c r="M38" s="88">
        <v>0</v>
      </c>
      <c r="N38" s="85">
        <v>0</v>
      </c>
      <c r="O38" s="89">
        <v>0</v>
      </c>
      <c r="P38" s="178">
        <f t="shared" si="27"/>
        <v>0</v>
      </c>
      <c r="Q38" s="179">
        <f t="shared" si="28"/>
        <v>0</v>
      </c>
      <c r="R38" s="180">
        <f t="shared" si="29"/>
        <v>0</v>
      </c>
      <c r="S38" s="80"/>
      <c r="T38" s="84">
        <v>1020086.3871450662</v>
      </c>
      <c r="U38" s="88">
        <v>5.5202466970348301</v>
      </c>
      <c r="V38" s="85">
        <v>3248.9743487602141</v>
      </c>
      <c r="W38" s="88">
        <v>0.11983528875627818</v>
      </c>
      <c r="X38" s="85">
        <v>1023335.3614938264</v>
      </c>
      <c r="Y38" s="89">
        <v>4.8292859977434208</v>
      </c>
      <c r="Z38" s="87">
        <v>753.14347343797397</v>
      </c>
      <c r="AA38" s="88">
        <v>9.013475432342687E-4</v>
      </c>
      <c r="AB38" s="85">
        <v>2478.9098289324179</v>
      </c>
      <c r="AC38" s="88">
        <v>9.6907366984324509E-3</v>
      </c>
      <c r="AD38" s="85">
        <v>3232.053302370392</v>
      </c>
      <c r="AE38" s="89">
        <v>2.9614453139202969E-3</v>
      </c>
      <c r="AF38" s="178">
        <f t="shared" si="30"/>
        <v>1020839.5306185042</v>
      </c>
      <c r="AG38" s="179">
        <f t="shared" si="31"/>
        <v>5727.884177692632</v>
      </c>
      <c r="AH38" s="180">
        <f t="shared" si="32"/>
        <v>1026567.4147961967</v>
      </c>
      <c r="AI38" s="82"/>
      <c r="AJ38" s="84">
        <v>32800.421615071478</v>
      </c>
      <c r="AK38" s="88">
        <v>0.52795759677871901</v>
      </c>
      <c r="AL38" s="85">
        <v>301.00827058643529</v>
      </c>
      <c r="AM38" s="88">
        <v>3.0515842516873001E-2</v>
      </c>
      <c r="AN38" s="85">
        <v>33101.429885657912</v>
      </c>
      <c r="AO38" s="89">
        <v>0.45979955668983502</v>
      </c>
      <c r="AP38" s="87">
        <v>0</v>
      </c>
      <c r="AQ38" s="88">
        <v>0</v>
      </c>
      <c r="AR38" s="85">
        <v>0</v>
      </c>
      <c r="AS38" s="88">
        <v>0</v>
      </c>
      <c r="AT38" s="85">
        <v>0</v>
      </c>
      <c r="AU38" s="89">
        <v>0</v>
      </c>
      <c r="AV38" s="178">
        <f t="shared" si="33"/>
        <v>32800.421615071478</v>
      </c>
      <c r="AW38" s="179">
        <f t="shared" si="34"/>
        <v>301.00827058643529</v>
      </c>
      <c r="AX38" s="180">
        <f t="shared" si="35"/>
        <v>33101.429885657912</v>
      </c>
      <c r="AY38" s="82"/>
      <c r="AZ38" s="84">
        <v>1103537.1600178003</v>
      </c>
      <c r="BA38" s="88">
        <v>10.070239816193972</v>
      </c>
      <c r="BB38" s="85">
        <v>2170.8339577071783</v>
      </c>
      <c r="BC38" s="88">
        <v>0.13749898389328466</v>
      </c>
      <c r="BD38" s="85">
        <v>1105707.9939755076</v>
      </c>
      <c r="BE38" s="89">
        <v>8.8194173657236661</v>
      </c>
      <c r="BF38" s="87">
        <v>0</v>
      </c>
      <c r="BG38" s="88">
        <v>0</v>
      </c>
      <c r="BH38" s="85">
        <v>0</v>
      </c>
      <c r="BI38" s="88">
        <v>0</v>
      </c>
      <c r="BJ38" s="85">
        <v>0</v>
      </c>
      <c r="BK38" s="89">
        <v>0</v>
      </c>
      <c r="BL38" s="178">
        <f t="shared" si="36"/>
        <v>1103537.1600178003</v>
      </c>
      <c r="BM38" s="179">
        <f t="shared" si="37"/>
        <v>2170.8339577071783</v>
      </c>
      <c r="BN38" s="180">
        <f t="shared" si="38"/>
        <v>1105707.9939755076</v>
      </c>
      <c r="BO38" s="82"/>
      <c r="BP38" s="84">
        <v>255809.57577019505</v>
      </c>
      <c r="BQ38" s="88">
        <v>3.3510561820636786</v>
      </c>
      <c r="BR38" s="85">
        <v>228.20522544354995</v>
      </c>
      <c r="BS38" s="88">
        <v>2.369486298863565E-2</v>
      </c>
      <c r="BT38" s="85">
        <v>256037.7809956386</v>
      </c>
      <c r="BU38" s="89">
        <v>2.9782917015126396</v>
      </c>
      <c r="BV38" s="87">
        <v>3.5906616137272565</v>
      </c>
      <c r="BW38" s="88">
        <v>1.5922617097151114E-5</v>
      </c>
      <c r="BX38" s="85">
        <v>409.54656335557422</v>
      </c>
      <c r="BY38" s="88">
        <v>3.4929046520334513E-3</v>
      </c>
      <c r="BZ38" s="85">
        <v>413.13722496930149</v>
      </c>
      <c r="CA38" s="89">
        <v>1.2053321146969626E-3</v>
      </c>
      <c r="CB38" s="178">
        <f t="shared" si="39"/>
        <v>255813.16643180879</v>
      </c>
      <c r="CC38" s="179">
        <f t="shared" si="40"/>
        <v>637.75178879912414</v>
      </c>
      <c r="CD38" s="180">
        <f t="shared" si="41"/>
        <v>256450.91822060791</v>
      </c>
      <c r="CE38" s="82"/>
      <c r="CF38" s="84">
        <v>645203.33602117456</v>
      </c>
      <c r="CG38" s="88">
        <f t="shared" si="42"/>
        <v>5.1438495441448318</v>
      </c>
      <c r="CH38" s="85">
        <v>16159.115763629914</v>
      </c>
      <c r="CI38" s="88">
        <f t="shared" si="43"/>
        <v>0.87507396098938128</v>
      </c>
      <c r="CJ38" s="85">
        <v>661362.45178480446</v>
      </c>
      <c r="CK38" s="89">
        <f t="shared" si="44"/>
        <v>4.5960503397184427</v>
      </c>
      <c r="CL38" s="87">
        <v>101048.61574144856</v>
      </c>
      <c r="CM38" s="88">
        <f t="shared" si="45"/>
        <v>0.21303352027999073</v>
      </c>
      <c r="CN38" s="85">
        <v>98829.817029804894</v>
      </c>
      <c r="CO38" s="88">
        <f t="shared" si="46"/>
        <v>0.60424936126514683</v>
      </c>
      <c r="CP38" s="85">
        <v>199878.43277125346</v>
      </c>
      <c r="CQ38" s="89">
        <f t="shared" si="47"/>
        <v>0.31334310425191408</v>
      </c>
      <c r="CR38" s="178">
        <f t="shared" si="48"/>
        <v>746251.95176262315</v>
      </c>
      <c r="CS38" s="179">
        <f t="shared" si="49"/>
        <v>114988.93279343481</v>
      </c>
      <c r="CT38" s="180">
        <f t="shared" si="50"/>
        <v>861240.88455605798</v>
      </c>
      <c r="CU38" s="82"/>
      <c r="CV38" s="87">
        <f t="shared" si="51"/>
        <v>3057436.8805693076</v>
      </c>
      <c r="CW38" s="88">
        <f t="shared" si="65"/>
        <v>4.6471891799488194</v>
      </c>
      <c r="CX38" s="88">
        <f t="shared" si="52"/>
        <v>22108.13756612729</v>
      </c>
      <c r="CY38" s="88">
        <f t="shared" si="53"/>
        <v>0.23227713349576898</v>
      </c>
      <c r="CZ38" s="85">
        <f t="shared" si="54"/>
        <v>3079545.0181354349</v>
      </c>
      <c r="DA38" s="89">
        <f t="shared" si="55"/>
        <v>4.0892070389042425</v>
      </c>
      <c r="DB38" s="87">
        <f t="shared" si="56"/>
        <v>101805.34987650026</v>
      </c>
      <c r="DC38" s="88">
        <f t="shared" si="57"/>
        <v>4.21470298779002E-2</v>
      </c>
      <c r="DD38" s="85">
        <f t="shared" si="58"/>
        <v>101718.27342209288</v>
      </c>
      <c r="DE38" s="88">
        <f t="shared" si="59"/>
        <v>9.8538819860474802E-2</v>
      </c>
      <c r="DF38" s="85">
        <f t="shared" si="60"/>
        <v>203523.62329859316</v>
      </c>
      <c r="DG38" s="89">
        <f t="shared" si="61"/>
        <v>5.903090432638855E-2</v>
      </c>
      <c r="DH38" s="226"/>
      <c r="DI38" s="239" t="s">
        <v>101</v>
      </c>
      <c r="DJ38" s="87">
        <f t="shared" si="62"/>
        <v>3079545.0181354349</v>
      </c>
      <c r="DK38" s="85">
        <f t="shared" si="63"/>
        <v>203523.62329859316</v>
      </c>
      <c r="DL38" s="86">
        <f t="shared" si="64"/>
        <v>3283068.6414340283</v>
      </c>
      <c r="DM38"/>
    </row>
    <row r="39" spans="1:117" s="101" customFormat="1" ht="15.6">
      <c r="A39" s="74">
        <v>27</v>
      </c>
      <c r="B39" s="74" t="s">
        <v>102</v>
      </c>
      <c r="C39" s="83"/>
      <c r="D39" s="84">
        <v>0</v>
      </c>
      <c r="E39" s="88">
        <v>0</v>
      </c>
      <c r="F39" s="85">
        <v>0</v>
      </c>
      <c r="G39" s="88">
        <v>0</v>
      </c>
      <c r="H39" s="85">
        <v>0</v>
      </c>
      <c r="I39" s="89">
        <v>0</v>
      </c>
      <c r="J39" s="87">
        <v>0</v>
      </c>
      <c r="K39" s="88">
        <v>0</v>
      </c>
      <c r="L39" s="85">
        <v>0</v>
      </c>
      <c r="M39" s="88">
        <v>0</v>
      </c>
      <c r="N39" s="85">
        <v>0</v>
      </c>
      <c r="O39" s="89">
        <v>0</v>
      </c>
      <c r="P39" s="178">
        <f t="shared" si="27"/>
        <v>0</v>
      </c>
      <c r="Q39" s="179">
        <f t="shared" si="28"/>
        <v>0</v>
      </c>
      <c r="R39" s="180">
        <f t="shared" si="29"/>
        <v>0</v>
      </c>
      <c r="S39" s="80"/>
      <c r="T39" s="84">
        <v>1283534.6383091547</v>
      </c>
      <c r="U39" s="88">
        <v>6.9459096179942348</v>
      </c>
      <c r="V39" s="85">
        <v>13281.352374542781</v>
      </c>
      <c r="W39" s="88">
        <v>0.48986988693356376</v>
      </c>
      <c r="X39" s="85">
        <v>1296815.9906836974</v>
      </c>
      <c r="Y39" s="89">
        <v>6.1198855635326588</v>
      </c>
      <c r="Z39" s="87">
        <v>630.67784214982112</v>
      </c>
      <c r="AA39" s="88">
        <v>7.5478304419091186E-4</v>
      </c>
      <c r="AB39" s="85">
        <v>-177.46671571564229</v>
      </c>
      <c r="AC39" s="88">
        <v>-6.9376594286065896E-4</v>
      </c>
      <c r="AD39" s="85">
        <v>453.21112643417882</v>
      </c>
      <c r="AE39" s="89">
        <v>4.152654183056623E-4</v>
      </c>
      <c r="AF39" s="178">
        <f t="shared" si="30"/>
        <v>1284165.3161513044</v>
      </c>
      <c r="AG39" s="179">
        <f t="shared" si="31"/>
        <v>13103.885658827139</v>
      </c>
      <c r="AH39" s="180">
        <f t="shared" si="32"/>
        <v>1297269.2018101315</v>
      </c>
      <c r="AI39" s="82"/>
      <c r="AJ39" s="84">
        <v>277971.54635831766</v>
      </c>
      <c r="AK39" s="88">
        <v>4.47424704811624</v>
      </c>
      <c r="AL39" s="85">
        <v>284.07516869015649</v>
      </c>
      <c r="AM39" s="88">
        <v>2.8799185795839059E-2</v>
      </c>
      <c r="AN39" s="85">
        <v>278255.62152700784</v>
      </c>
      <c r="AO39" s="89">
        <v>3.865144553166477</v>
      </c>
      <c r="AP39" s="87">
        <v>0</v>
      </c>
      <c r="AQ39" s="88">
        <v>0</v>
      </c>
      <c r="AR39" s="85">
        <v>0</v>
      </c>
      <c r="AS39" s="88">
        <v>0</v>
      </c>
      <c r="AT39" s="85">
        <v>0</v>
      </c>
      <c r="AU39" s="89">
        <v>0</v>
      </c>
      <c r="AV39" s="178">
        <f t="shared" si="33"/>
        <v>277971.54635831766</v>
      </c>
      <c r="AW39" s="179">
        <f t="shared" si="34"/>
        <v>284.07516869015649</v>
      </c>
      <c r="AX39" s="180">
        <f t="shared" si="35"/>
        <v>278255.62152700784</v>
      </c>
      <c r="AY39" s="82"/>
      <c r="AZ39" s="84">
        <v>1276540.5563998842</v>
      </c>
      <c r="BA39" s="88">
        <v>11.648968429696708</v>
      </c>
      <c r="BB39" s="85">
        <v>-11171.112041079279</v>
      </c>
      <c r="BC39" s="88">
        <v>-0.7075698024499163</v>
      </c>
      <c r="BD39" s="85">
        <v>1265369.444358805</v>
      </c>
      <c r="BE39" s="89">
        <v>10.092919027843577</v>
      </c>
      <c r="BF39" s="87">
        <v>0</v>
      </c>
      <c r="BG39" s="88">
        <v>0</v>
      </c>
      <c r="BH39" s="85">
        <v>0</v>
      </c>
      <c r="BI39" s="88">
        <v>0</v>
      </c>
      <c r="BJ39" s="85">
        <v>0</v>
      </c>
      <c r="BK39" s="89">
        <v>0</v>
      </c>
      <c r="BL39" s="178">
        <f t="shared" si="36"/>
        <v>1276540.5563998842</v>
      </c>
      <c r="BM39" s="179">
        <f t="shared" si="37"/>
        <v>-11171.112041079279</v>
      </c>
      <c r="BN39" s="180">
        <f t="shared" si="38"/>
        <v>1265369.444358805</v>
      </c>
      <c r="BO39" s="82"/>
      <c r="BP39" s="84">
        <v>1180428.9697109538</v>
      </c>
      <c r="BQ39" s="88">
        <v>15.463392191348282</v>
      </c>
      <c r="BR39" s="85">
        <v>468.13432154160682</v>
      </c>
      <c r="BS39" s="88">
        <v>4.8607031620974649E-2</v>
      </c>
      <c r="BT39" s="85">
        <v>1180897.1040324953</v>
      </c>
      <c r="BU39" s="89">
        <v>13.736472920534331</v>
      </c>
      <c r="BV39" s="87">
        <v>12.55331231073437</v>
      </c>
      <c r="BW39" s="88">
        <v>5.5667062710844317E-5</v>
      </c>
      <c r="BX39" s="85">
        <v>139.7132044601538</v>
      </c>
      <c r="BY39" s="88">
        <v>1.1915736706736302E-3</v>
      </c>
      <c r="BZ39" s="85">
        <v>152.26651677088819</v>
      </c>
      <c r="CA39" s="89">
        <v>4.4423913306440165E-4</v>
      </c>
      <c r="CB39" s="178">
        <f t="shared" si="39"/>
        <v>1180441.5230232645</v>
      </c>
      <c r="CC39" s="179">
        <f t="shared" si="40"/>
        <v>607.84752600176057</v>
      </c>
      <c r="CD39" s="180">
        <f t="shared" si="41"/>
        <v>1181049.3705492662</v>
      </c>
      <c r="CE39" s="82"/>
      <c r="CF39" s="84">
        <v>589854.68587465794</v>
      </c>
      <c r="CG39" s="88">
        <f t="shared" si="42"/>
        <v>4.7025853520206802</v>
      </c>
      <c r="CH39" s="85">
        <v>2503.5586661091306</v>
      </c>
      <c r="CI39" s="88">
        <f t="shared" si="43"/>
        <v>0.13557666338725932</v>
      </c>
      <c r="CJ39" s="85">
        <v>592358.24454076705</v>
      </c>
      <c r="CK39" s="89">
        <f t="shared" si="44"/>
        <v>4.1165147850614119</v>
      </c>
      <c r="CL39" s="87">
        <v>321.11145812375531</v>
      </c>
      <c r="CM39" s="88">
        <f t="shared" si="45"/>
        <v>6.7697616463522454E-4</v>
      </c>
      <c r="CN39" s="85">
        <v>12611.499471695342</v>
      </c>
      <c r="CO39" s="88">
        <f t="shared" si="46"/>
        <v>7.7107200330741033E-2</v>
      </c>
      <c r="CP39" s="85">
        <v>12932.610929819099</v>
      </c>
      <c r="CQ39" s="89">
        <f t="shared" si="47"/>
        <v>2.0274045571836992E-2</v>
      </c>
      <c r="CR39" s="178">
        <f t="shared" si="48"/>
        <v>590175.79733278172</v>
      </c>
      <c r="CS39" s="179">
        <f t="shared" si="49"/>
        <v>15115.058137804474</v>
      </c>
      <c r="CT39" s="180">
        <f t="shared" si="50"/>
        <v>605290.85547058622</v>
      </c>
      <c r="CU39" s="82"/>
      <c r="CV39" s="87">
        <f t="shared" si="51"/>
        <v>4608330.3966529677</v>
      </c>
      <c r="CW39" s="88">
        <f t="shared" si="65"/>
        <v>7.0044890519431471</v>
      </c>
      <c r="CX39" s="88">
        <f t="shared" si="52"/>
        <v>5366.008489804396</v>
      </c>
      <c r="CY39" s="88">
        <f t="shared" si="53"/>
        <v>5.6377479405383443E-2</v>
      </c>
      <c r="CZ39" s="85">
        <f t="shared" si="54"/>
        <v>4613696.405142772</v>
      </c>
      <c r="DA39" s="89">
        <f t="shared" si="55"/>
        <v>6.1263464908527281</v>
      </c>
      <c r="DB39" s="87">
        <f t="shared" si="56"/>
        <v>964.3426125843107</v>
      </c>
      <c r="DC39" s="88">
        <f t="shared" si="57"/>
        <v>3.9923419500476748E-4</v>
      </c>
      <c r="DD39" s="85">
        <f t="shared" si="58"/>
        <v>12573.745960439854</v>
      </c>
      <c r="DE39" s="88">
        <f t="shared" si="59"/>
        <v>1.2180722759869892E-2</v>
      </c>
      <c r="DF39" s="85">
        <f t="shared" si="60"/>
        <v>13538.088573024164</v>
      </c>
      <c r="DG39" s="89">
        <f t="shared" si="61"/>
        <v>3.9266479161679108E-3</v>
      </c>
      <c r="DH39" s="226"/>
      <c r="DI39" s="239" t="s">
        <v>102</v>
      </c>
      <c r="DJ39" s="87">
        <f t="shared" si="62"/>
        <v>4613696.405142772</v>
      </c>
      <c r="DK39" s="85">
        <f t="shared" si="63"/>
        <v>13538.088573024164</v>
      </c>
      <c r="DL39" s="86">
        <f t="shared" si="64"/>
        <v>4627234.4937157966</v>
      </c>
      <c r="DM39"/>
    </row>
    <row r="40" spans="1:117" s="101" customFormat="1" ht="15.6">
      <c r="A40" s="74">
        <v>28</v>
      </c>
      <c r="B40" s="74" t="s">
        <v>103</v>
      </c>
      <c r="C40" s="83"/>
      <c r="D40" s="84">
        <v>42755730.659999989</v>
      </c>
      <c r="E40" s="88">
        <v>429.09776758563231</v>
      </c>
      <c r="F40" s="85">
        <v>96785.120000000024</v>
      </c>
      <c r="G40" s="88">
        <v>6.7592094420001416</v>
      </c>
      <c r="H40" s="85">
        <v>42852515.779999986</v>
      </c>
      <c r="I40" s="89">
        <v>376.03120200070185</v>
      </c>
      <c r="J40" s="87">
        <v>0</v>
      </c>
      <c r="K40" s="88">
        <v>0</v>
      </c>
      <c r="L40" s="85">
        <v>6135.75</v>
      </c>
      <c r="M40" s="88">
        <v>3.0799793187225796E-2</v>
      </c>
      <c r="N40" s="85">
        <v>6135.75</v>
      </c>
      <c r="O40" s="89">
        <v>1.374132733730779E-2</v>
      </c>
      <c r="P40" s="178">
        <f t="shared" si="27"/>
        <v>42755730.659999989</v>
      </c>
      <c r="Q40" s="179">
        <f t="shared" si="28"/>
        <v>102920.87000000002</v>
      </c>
      <c r="R40" s="180">
        <f t="shared" si="29"/>
        <v>42858651.529999986</v>
      </c>
      <c r="S40" s="80"/>
      <c r="T40" s="84">
        <v>61414046.804731421</v>
      </c>
      <c r="U40" s="88">
        <v>332.34507714016678</v>
      </c>
      <c r="V40" s="85">
        <v>1479314.1684667328</v>
      </c>
      <c r="W40" s="88">
        <v>54.563077916300266</v>
      </c>
      <c r="X40" s="85">
        <v>62893360.973198153</v>
      </c>
      <c r="Y40" s="89">
        <v>296.80399889193188</v>
      </c>
      <c r="Z40" s="87">
        <v>2222.9342756760161</v>
      </c>
      <c r="AA40" s="88">
        <v>2.6603647496347025E-3</v>
      </c>
      <c r="AB40" s="85">
        <v>6728.4138058036187</v>
      </c>
      <c r="AC40" s="88">
        <v>2.6303210318150829E-2</v>
      </c>
      <c r="AD40" s="85">
        <v>8951.3480814796349</v>
      </c>
      <c r="AE40" s="89">
        <v>8.2018844830701355E-3</v>
      </c>
      <c r="AF40" s="178">
        <f t="shared" si="30"/>
        <v>61416269.7390071</v>
      </c>
      <c r="AG40" s="179">
        <f t="shared" si="31"/>
        <v>1486042.5822725364</v>
      </c>
      <c r="AH40" s="180">
        <f t="shared" si="32"/>
        <v>62902312.321279638</v>
      </c>
      <c r="AI40" s="82"/>
      <c r="AJ40" s="84">
        <v>44448507.134231456</v>
      </c>
      <c r="AK40" s="88">
        <v>715.44589525055858</v>
      </c>
      <c r="AL40" s="85">
        <v>1577329.8527141793</v>
      </c>
      <c r="AM40" s="88">
        <v>159.90773040492491</v>
      </c>
      <c r="AN40" s="85">
        <v>46025836.986945637</v>
      </c>
      <c r="AO40" s="89">
        <v>639.32765188628628</v>
      </c>
      <c r="AP40" s="87">
        <v>334.72409984962212</v>
      </c>
      <c r="AQ40" s="88">
        <v>2.9457370399509119E-3</v>
      </c>
      <c r="AR40" s="85">
        <v>867.03690696556293</v>
      </c>
      <c r="AS40" s="88">
        <v>8.5011119311072837E-3</v>
      </c>
      <c r="AT40" s="85">
        <v>1201.7610068151851</v>
      </c>
      <c r="AU40" s="89">
        <v>5.5734877716696659E-3</v>
      </c>
      <c r="AV40" s="178">
        <f t="shared" si="33"/>
        <v>44448841.858331308</v>
      </c>
      <c r="AW40" s="179">
        <f t="shared" si="34"/>
        <v>1578196.8896211449</v>
      </c>
      <c r="AX40" s="180">
        <f t="shared" si="35"/>
        <v>46027038.747952454</v>
      </c>
      <c r="AY40" s="82"/>
      <c r="AZ40" s="84">
        <v>34610150.56919153</v>
      </c>
      <c r="BA40" s="88">
        <v>315.83215222287498</v>
      </c>
      <c r="BB40" s="85">
        <v>1319368.1230407069</v>
      </c>
      <c r="BC40" s="88">
        <v>83.567780785451404</v>
      </c>
      <c r="BD40" s="85">
        <v>35929518.692232236</v>
      </c>
      <c r="BE40" s="89">
        <v>286.58327770341253</v>
      </c>
      <c r="BF40" s="87">
        <v>84865.955189159329</v>
      </c>
      <c r="BG40" s="88">
        <v>0.16347632531385856</v>
      </c>
      <c r="BH40" s="85">
        <v>186869.31525192119</v>
      </c>
      <c r="BI40" s="88">
        <v>0.96101473516030433</v>
      </c>
      <c r="BJ40" s="85">
        <v>271735.2704410805</v>
      </c>
      <c r="BK40" s="89">
        <v>0.38080401360609839</v>
      </c>
      <c r="BL40" s="178">
        <f t="shared" si="36"/>
        <v>34695016.524380691</v>
      </c>
      <c r="BM40" s="179">
        <f t="shared" si="37"/>
        <v>1506237.4382926282</v>
      </c>
      <c r="BN40" s="180">
        <f t="shared" si="38"/>
        <v>36201253.962673321</v>
      </c>
      <c r="BO40" s="82"/>
      <c r="BP40" s="84">
        <v>47205660.456657358</v>
      </c>
      <c r="BQ40" s="88">
        <v>618.38506172180405</v>
      </c>
      <c r="BR40" s="85">
        <v>1308759.3349594767</v>
      </c>
      <c r="BS40" s="88">
        <v>135.89028501292458</v>
      </c>
      <c r="BT40" s="85">
        <v>48514419.791616835</v>
      </c>
      <c r="BU40" s="89">
        <v>564.33114404914431</v>
      </c>
      <c r="BV40" s="87">
        <v>4311.4773068291552</v>
      </c>
      <c r="BW40" s="88">
        <v>1.9119039794015951E-2</v>
      </c>
      <c r="BX40" s="85">
        <v>14223.693157745143</v>
      </c>
      <c r="BY40" s="88">
        <v>0.12130978121930852</v>
      </c>
      <c r="BZ40" s="85">
        <v>18535.170464574298</v>
      </c>
      <c r="CA40" s="89">
        <v>5.4076550991003267E-2</v>
      </c>
      <c r="CB40" s="178">
        <f t="shared" si="39"/>
        <v>47209971.933964185</v>
      </c>
      <c r="CC40" s="179">
        <f t="shared" si="40"/>
        <v>1322983.0281172218</v>
      </c>
      <c r="CD40" s="180">
        <f t="shared" si="41"/>
        <v>48532954.96208141</v>
      </c>
      <c r="CE40" s="82"/>
      <c r="CF40" s="84">
        <v>40444050.604332499</v>
      </c>
      <c r="CG40" s="88">
        <f t="shared" si="42"/>
        <v>322.43805890309091</v>
      </c>
      <c r="CH40" s="85">
        <v>77836.661155972935</v>
      </c>
      <c r="CI40" s="88">
        <f t="shared" si="43"/>
        <v>4.2151338219415644</v>
      </c>
      <c r="CJ40" s="85">
        <v>40521887.265488476</v>
      </c>
      <c r="CK40" s="89">
        <f t="shared" si="44"/>
        <v>281.60146260190186</v>
      </c>
      <c r="CL40" s="87">
        <v>0</v>
      </c>
      <c r="CM40" s="88">
        <f t="shared" si="45"/>
        <v>0</v>
      </c>
      <c r="CN40" s="85">
        <v>4051.2010940140344</v>
      </c>
      <c r="CO40" s="88">
        <f t="shared" si="46"/>
        <v>2.4769201714462358E-2</v>
      </c>
      <c r="CP40" s="85">
        <v>4051.2010940140344</v>
      </c>
      <c r="CQ40" s="89">
        <f t="shared" si="47"/>
        <v>6.3509399645926955E-3</v>
      </c>
      <c r="CR40" s="178">
        <f t="shared" si="48"/>
        <v>40444050.604332499</v>
      </c>
      <c r="CS40" s="179">
        <f t="shared" si="49"/>
        <v>81887.862249986967</v>
      </c>
      <c r="CT40" s="180">
        <f t="shared" si="50"/>
        <v>40525938.466582485</v>
      </c>
      <c r="CU40" s="82"/>
      <c r="CV40" s="87">
        <f t="shared" si="51"/>
        <v>270878146.22914428</v>
      </c>
      <c r="CW40" s="88">
        <f t="shared" si="65"/>
        <v>411.72460443607764</v>
      </c>
      <c r="CX40" s="88">
        <f t="shared" si="52"/>
        <v>5859393.2603370678</v>
      </c>
      <c r="CY40" s="88">
        <f t="shared" si="53"/>
        <v>61.56118155428733</v>
      </c>
      <c r="CZ40" s="85">
        <f t="shared" si="54"/>
        <v>276737539.48948133</v>
      </c>
      <c r="DA40" s="89">
        <f t="shared" si="55"/>
        <v>367.46892406028132</v>
      </c>
      <c r="DB40" s="87">
        <f t="shared" si="56"/>
        <v>91735.090871514127</v>
      </c>
      <c r="DC40" s="88">
        <f t="shared" si="57"/>
        <v>3.797798072993086E-2</v>
      </c>
      <c r="DD40" s="85">
        <f t="shared" si="58"/>
        <v>218875.41021644956</v>
      </c>
      <c r="DE40" s="88">
        <f t="shared" si="59"/>
        <v>0.21203392363639756</v>
      </c>
      <c r="DF40" s="85">
        <f t="shared" si="60"/>
        <v>310610.5010879637</v>
      </c>
      <c r="DG40" s="89">
        <f t="shared" si="61"/>
        <v>9.0090862551098938E-2</v>
      </c>
      <c r="DH40" s="226"/>
      <c r="DI40" s="239" t="s">
        <v>103</v>
      </c>
      <c r="DJ40" s="87">
        <f t="shared" si="62"/>
        <v>276737539.48948133</v>
      </c>
      <c r="DK40" s="85">
        <f t="shared" si="63"/>
        <v>310610.5010879637</v>
      </c>
      <c r="DL40" s="86">
        <f t="shared" si="64"/>
        <v>277048149.99056929</v>
      </c>
      <c r="DM40"/>
    </row>
    <row r="41" spans="1:117" s="101" customFormat="1" ht="15.6">
      <c r="A41" s="74">
        <v>29</v>
      </c>
      <c r="B41" s="74" t="s">
        <v>104</v>
      </c>
      <c r="C41" s="83"/>
      <c r="D41" s="84">
        <v>827439.8600000001</v>
      </c>
      <c r="E41" s="88">
        <v>8.3042107164721362</v>
      </c>
      <c r="F41" s="85">
        <v>24646.6</v>
      </c>
      <c r="G41" s="88">
        <v>1.7212514840421815</v>
      </c>
      <c r="H41" s="85">
        <v>852086.46000000008</v>
      </c>
      <c r="I41" s="89">
        <v>7.4770661635661639</v>
      </c>
      <c r="J41" s="87">
        <v>84246.650000000023</v>
      </c>
      <c r="K41" s="88">
        <v>0.34066028046452956</v>
      </c>
      <c r="L41" s="85">
        <v>63039.92</v>
      </c>
      <c r="M41" s="88">
        <v>0.31644322186191731</v>
      </c>
      <c r="N41" s="85">
        <v>147286.57</v>
      </c>
      <c r="O41" s="89">
        <v>0.32985584007811558</v>
      </c>
      <c r="P41" s="178">
        <f t="shared" si="27"/>
        <v>911686.51000000013</v>
      </c>
      <c r="Q41" s="179">
        <f t="shared" si="28"/>
        <v>87686.51999999999</v>
      </c>
      <c r="R41" s="180">
        <f t="shared" si="29"/>
        <v>999373.03000000014</v>
      </c>
      <c r="S41" s="80"/>
      <c r="T41" s="84">
        <v>1022303.9736330598</v>
      </c>
      <c r="U41" s="88">
        <v>5.5322472732997445</v>
      </c>
      <c r="V41" s="85">
        <v>42629.742815480233</v>
      </c>
      <c r="W41" s="88">
        <v>1.5723569937843107</v>
      </c>
      <c r="X41" s="85">
        <v>1064933.7164485401</v>
      </c>
      <c r="Y41" s="89">
        <v>5.025595399989335</v>
      </c>
      <c r="Z41" s="87">
        <v>132467.90589360415</v>
      </c>
      <c r="AA41" s="88">
        <v>0.15853502784741547</v>
      </c>
      <c r="AB41" s="85">
        <v>72827.538255491236</v>
      </c>
      <c r="AC41" s="88">
        <v>0.28470277111004305</v>
      </c>
      <c r="AD41" s="85">
        <v>205295.44414909539</v>
      </c>
      <c r="AE41" s="89">
        <v>0.18810680832480012</v>
      </c>
      <c r="AF41" s="178">
        <f t="shared" si="30"/>
        <v>1154771.879526664</v>
      </c>
      <c r="AG41" s="179">
        <f t="shared" si="31"/>
        <v>115457.28107097147</v>
      </c>
      <c r="AH41" s="180">
        <f t="shared" si="32"/>
        <v>1270229.1605976354</v>
      </c>
      <c r="AI41" s="82"/>
      <c r="AJ41" s="84">
        <v>936923.7603677169</v>
      </c>
      <c r="AK41" s="88">
        <v>15.080782274497672</v>
      </c>
      <c r="AL41" s="85">
        <v>14626.312429927722</v>
      </c>
      <c r="AM41" s="88">
        <v>1.4827972860835079</v>
      </c>
      <c r="AN41" s="85">
        <v>951550.07279764465</v>
      </c>
      <c r="AO41" s="89">
        <v>13.21762543648018</v>
      </c>
      <c r="AP41" s="87">
        <v>45242.589618835998</v>
      </c>
      <c r="AQ41" s="88">
        <v>0.39815708544254158</v>
      </c>
      <c r="AR41" s="85">
        <v>28850.307267697593</v>
      </c>
      <c r="AS41" s="88">
        <v>0.28287110889880079</v>
      </c>
      <c r="AT41" s="85">
        <v>74092.896886533592</v>
      </c>
      <c r="AU41" s="89">
        <v>0.34362560644155066</v>
      </c>
      <c r="AV41" s="178">
        <f t="shared" si="33"/>
        <v>982166.34998655284</v>
      </c>
      <c r="AW41" s="179">
        <f t="shared" si="34"/>
        <v>43476.619697625312</v>
      </c>
      <c r="AX41" s="180">
        <f t="shared" si="35"/>
        <v>1025642.9696841781</v>
      </c>
      <c r="AY41" s="82"/>
      <c r="AZ41" s="84">
        <v>480830.6069881281</v>
      </c>
      <c r="BA41" s="88">
        <v>4.3877811266984974</v>
      </c>
      <c r="BB41" s="85">
        <v>12757.24292976622</v>
      </c>
      <c r="BC41" s="88">
        <v>0.80803413540449831</v>
      </c>
      <c r="BD41" s="85">
        <v>493587.84991789435</v>
      </c>
      <c r="BE41" s="89">
        <v>3.9369863280309345</v>
      </c>
      <c r="BF41" s="87">
        <v>315390.30151169503</v>
      </c>
      <c r="BG41" s="88">
        <v>0.60753275463454459</v>
      </c>
      <c r="BH41" s="85">
        <v>68014.451191613014</v>
      </c>
      <c r="BI41" s="88">
        <v>0.34977861245365399</v>
      </c>
      <c r="BJ41" s="85">
        <v>383404.75270330801</v>
      </c>
      <c r="BK41" s="89">
        <v>0.53729524484651126</v>
      </c>
      <c r="BL41" s="178">
        <f t="shared" si="36"/>
        <v>796220.90849982318</v>
      </c>
      <c r="BM41" s="179">
        <f t="shared" si="37"/>
        <v>80771.694121379231</v>
      </c>
      <c r="BN41" s="180">
        <f t="shared" si="38"/>
        <v>876992.60262120236</v>
      </c>
      <c r="BO41" s="82"/>
      <c r="BP41" s="84">
        <v>436571.25151539262</v>
      </c>
      <c r="BQ41" s="88">
        <v>5.7189993255615574</v>
      </c>
      <c r="BR41" s="85">
        <v>16034.514695929582</v>
      </c>
      <c r="BS41" s="88">
        <v>1.664885753912323</v>
      </c>
      <c r="BT41" s="85">
        <v>452605.76621132222</v>
      </c>
      <c r="BU41" s="89">
        <v>5.2648167482240158</v>
      </c>
      <c r="BV41" s="87">
        <v>67728.627899629966</v>
      </c>
      <c r="BW41" s="88">
        <v>0.30033935930871308</v>
      </c>
      <c r="BX41" s="85">
        <v>29678.440213998205</v>
      </c>
      <c r="BY41" s="88">
        <v>0.25311886648299975</v>
      </c>
      <c r="BZ41" s="85">
        <v>97407.068113628164</v>
      </c>
      <c r="CA41" s="89">
        <v>0.28418612581946495</v>
      </c>
      <c r="CB41" s="178">
        <f t="shared" si="39"/>
        <v>504299.87941502256</v>
      </c>
      <c r="CC41" s="179">
        <f t="shared" si="40"/>
        <v>45712.954909927787</v>
      </c>
      <c r="CD41" s="180">
        <f t="shared" si="41"/>
        <v>550012.83432495035</v>
      </c>
      <c r="CE41" s="82"/>
      <c r="CF41" s="84">
        <v>133581.79544150794</v>
      </c>
      <c r="CG41" s="88">
        <f t="shared" si="42"/>
        <v>1.0649738140307732</v>
      </c>
      <c r="CH41" s="85">
        <v>0</v>
      </c>
      <c r="CI41" s="88">
        <f t="shared" si="43"/>
        <v>0</v>
      </c>
      <c r="CJ41" s="85">
        <v>133581.79544150794</v>
      </c>
      <c r="CK41" s="89">
        <f t="shared" si="44"/>
        <v>0.92830890937683597</v>
      </c>
      <c r="CL41" s="87">
        <v>0</v>
      </c>
      <c r="CM41" s="88">
        <f t="shared" si="45"/>
        <v>0</v>
      </c>
      <c r="CN41" s="85">
        <v>10.299660552267859</v>
      </c>
      <c r="CO41" s="88">
        <f t="shared" si="46"/>
        <v>6.2972526885067429E-5</v>
      </c>
      <c r="CP41" s="85">
        <v>10.299660552267859</v>
      </c>
      <c r="CQ41" s="89">
        <f t="shared" si="47"/>
        <v>1.6146452448334133E-5</v>
      </c>
      <c r="CR41" s="178">
        <f t="shared" si="48"/>
        <v>133581.79544150794</v>
      </c>
      <c r="CS41" s="179">
        <f t="shared" si="49"/>
        <v>10.299660552267859</v>
      </c>
      <c r="CT41" s="180">
        <f t="shared" si="50"/>
        <v>133592.09510206021</v>
      </c>
      <c r="CU41" s="82"/>
      <c r="CV41" s="87">
        <f t="shared" si="51"/>
        <v>3837651.2479458055</v>
      </c>
      <c r="CW41" s="88">
        <f t="shared" si="65"/>
        <v>5.8330857029990462</v>
      </c>
      <c r="CX41" s="88">
        <f t="shared" si="52"/>
        <v>110694.41287110375</v>
      </c>
      <c r="CY41" s="88">
        <f t="shared" si="53"/>
        <v>1.1630007656136137</v>
      </c>
      <c r="CZ41" s="85">
        <f t="shared" si="54"/>
        <v>3948345.6608169093</v>
      </c>
      <c r="DA41" s="89">
        <f t="shared" si="55"/>
        <v>5.2428533348783999</v>
      </c>
      <c r="DB41" s="87">
        <f t="shared" si="56"/>
        <v>645076.07492376515</v>
      </c>
      <c r="DC41" s="88">
        <f t="shared" si="57"/>
        <v>0.26705905570102401</v>
      </c>
      <c r="DD41" s="85">
        <f t="shared" si="58"/>
        <v>262420.95658935234</v>
      </c>
      <c r="DE41" s="88">
        <f t="shared" si="59"/>
        <v>0.25421834739238952</v>
      </c>
      <c r="DF41" s="85">
        <f t="shared" si="60"/>
        <v>907497.03151311749</v>
      </c>
      <c r="DG41" s="89">
        <f t="shared" si="61"/>
        <v>0.26321450834794941</v>
      </c>
      <c r="DH41" s="226"/>
      <c r="DI41" s="239" t="s">
        <v>104</v>
      </c>
      <c r="DJ41" s="87">
        <f t="shared" si="62"/>
        <v>3948345.6608169093</v>
      </c>
      <c r="DK41" s="85">
        <f t="shared" si="63"/>
        <v>907497.03151311749</v>
      </c>
      <c r="DL41" s="86">
        <f t="shared" si="64"/>
        <v>4855842.692330027</v>
      </c>
      <c r="DM41"/>
    </row>
    <row r="42" spans="1:117" s="101" customFormat="1" ht="15.6">
      <c r="A42" s="74">
        <v>30</v>
      </c>
      <c r="B42" s="74" t="s">
        <v>105</v>
      </c>
      <c r="C42" s="83"/>
      <c r="D42" s="84">
        <v>893440.76999999979</v>
      </c>
      <c r="E42" s="88">
        <v>8.9665977860519241</v>
      </c>
      <c r="F42" s="85">
        <v>316633.19000000006</v>
      </c>
      <c r="G42" s="88">
        <v>22.112800474893504</v>
      </c>
      <c r="H42" s="85">
        <v>1210073.96</v>
      </c>
      <c r="I42" s="89">
        <v>10.618409617409617</v>
      </c>
      <c r="J42" s="87">
        <v>1415846.8599999999</v>
      </c>
      <c r="K42" s="88">
        <v>5.7251272118526177</v>
      </c>
      <c r="L42" s="85">
        <v>2268674.5200000005</v>
      </c>
      <c r="M42" s="88">
        <v>11.388127942815267</v>
      </c>
      <c r="N42" s="85">
        <v>3684521.3800000004</v>
      </c>
      <c r="O42" s="89">
        <v>8.2516749156808924</v>
      </c>
      <c r="P42" s="178">
        <f t="shared" si="27"/>
        <v>2309287.63</v>
      </c>
      <c r="Q42" s="179">
        <f t="shared" si="28"/>
        <v>2585307.7100000004</v>
      </c>
      <c r="R42" s="180">
        <f t="shared" si="29"/>
        <v>4894595.34</v>
      </c>
      <c r="S42" s="80"/>
      <c r="T42" s="84">
        <v>1349325.4428694826</v>
      </c>
      <c r="U42" s="88">
        <v>7.301939730880906</v>
      </c>
      <c r="V42" s="85">
        <v>793001.17075106979</v>
      </c>
      <c r="W42" s="88">
        <v>29.24908419707398</v>
      </c>
      <c r="X42" s="85">
        <v>2142326.6136205522</v>
      </c>
      <c r="Y42" s="89">
        <v>10.109987700071505</v>
      </c>
      <c r="Z42" s="87">
        <v>3506497.8801669274</v>
      </c>
      <c r="AA42" s="88">
        <v>4.1965088474008052</v>
      </c>
      <c r="AB42" s="85">
        <v>3447036.119279847</v>
      </c>
      <c r="AC42" s="88">
        <v>13.475407226213427</v>
      </c>
      <c r="AD42" s="85">
        <v>6953533.9994467739</v>
      </c>
      <c r="AE42" s="89">
        <v>6.3713400588859521</v>
      </c>
      <c r="AF42" s="178">
        <f t="shared" si="30"/>
        <v>4855823.3230364099</v>
      </c>
      <c r="AG42" s="179">
        <f t="shared" si="31"/>
        <v>4240037.2900309172</v>
      </c>
      <c r="AH42" s="180">
        <f t="shared" si="32"/>
        <v>9095860.6130673271</v>
      </c>
      <c r="AI42" s="82"/>
      <c r="AJ42" s="84">
        <v>797686.70633466449</v>
      </c>
      <c r="AK42" s="88">
        <v>12.839614118413323</v>
      </c>
      <c r="AL42" s="85">
        <v>479254.81848386233</v>
      </c>
      <c r="AM42" s="88">
        <v>48.586254915233404</v>
      </c>
      <c r="AN42" s="85">
        <v>1276941.5248185268</v>
      </c>
      <c r="AO42" s="89">
        <v>17.737516145331039</v>
      </c>
      <c r="AP42" s="87">
        <v>1326950.579993288</v>
      </c>
      <c r="AQ42" s="88">
        <v>11.677819061808396</v>
      </c>
      <c r="AR42" s="85">
        <v>3234661.1278507151</v>
      </c>
      <c r="AS42" s="88">
        <v>31.715162395218353</v>
      </c>
      <c r="AT42" s="85">
        <v>4561611.7078440031</v>
      </c>
      <c r="AU42" s="89">
        <v>21.155693127496871</v>
      </c>
      <c r="AV42" s="178">
        <f t="shared" si="33"/>
        <v>2124637.2863279525</v>
      </c>
      <c r="AW42" s="179">
        <f t="shared" si="34"/>
        <v>3713915.9463345772</v>
      </c>
      <c r="AX42" s="180">
        <f t="shared" si="35"/>
        <v>5838553.2326625297</v>
      </c>
      <c r="AY42" s="82"/>
      <c r="AZ42" s="84">
        <v>1446222.4474471381</v>
      </c>
      <c r="BA42" s="88">
        <v>13.197386912753123</v>
      </c>
      <c r="BB42" s="85">
        <v>437395.03175194451</v>
      </c>
      <c r="BC42" s="88">
        <v>27.704271076256937</v>
      </c>
      <c r="BD42" s="85">
        <v>1883617.4791990826</v>
      </c>
      <c r="BE42" s="89">
        <v>15.024227731862638</v>
      </c>
      <c r="BF42" s="87">
        <v>3639687.5832330612</v>
      </c>
      <c r="BG42" s="88">
        <v>7.0110888408809711</v>
      </c>
      <c r="BH42" s="85">
        <v>2836049.3994210986</v>
      </c>
      <c r="BI42" s="88">
        <v>14.584980197588576</v>
      </c>
      <c r="BJ42" s="85">
        <v>6475736.9826541599</v>
      </c>
      <c r="BK42" s="89">
        <v>9.0749597210894315</v>
      </c>
      <c r="BL42" s="178">
        <f t="shared" si="36"/>
        <v>5085910.0306801992</v>
      </c>
      <c r="BM42" s="179">
        <f t="shared" si="37"/>
        <v>3273444.4311730433</v>
      </c>
      <c r="BN42" s="180">
        <f t="shared" si="38"/>
        <v>8359354.4618532425</v>
      </c>
      <c r="BO42" s="82"/>
      <c r="BP42" s="84">
        <v>498725.88720180688</v>
      </c>
      <c r="BQ42" s="88">
        <v>6.5332130841113338</v>
      </c>
      <c r="BR42" s="85">
        <v>285654.23904753634</v>
      </c>
      <c r="BS42" s="88">
        <v>29.659873226823418</v>
      </c>
      <c r="BT42" s="85">
        <v>784380.12624934316</v>
      </c>
      <c r="BU42" s="89">
        <v>9.1240941542125338</v>
      </c>
      <c r="BV42" s="87">
        <v>1579838.8820973712</v>
      </c>
      <c r="BW42" s="88">
        <v>7.0057199204342711</v>
      </c>
      <c r="BX42" s="85">
        <v>1211380.8507696246</v>
      </c>
      <c r="BY42" s="88">
        <v>10.331518287857882</v>
      </c>
      <c r="BZ42" s="85">
        <v>2791219.732866996</v>
      </c>
      <c r="CA42" s="89">
        <v>8.1434123576021449</v>
      </c>
      <c r="CB42" s="178">
        <f t="shared" si="39"/>
        <v>2078564.7692991779</v>
      </c>
      <c r="CC42" s="179">
        <f t="shared" si="40"/>
        <v>1497035.089817161</v>
      </c>
      <c r="CD42" s="180">
        <f t="shared" si="41"/>
        <v>3575599.8591163391</v>
      </c>
      <c r="CE42" s="82"/>
      <c r="CF42" s="84">
        <v>2251560.9472871618</v>
      </c>
      <c r="CG42" s="88">
        <f t="shared" si="42"/>
        <v>17.950450820262468</v>
      </c>
      <c r="CH42" s="85">
        <v>1049994.9700795044</v>
      </c>
      <c r="CI42" s="88">
        <f t="shared" si="43"/>
        <v>56.860986140989084</v>
      </c>
      <c r="CJ42" s="85">
        <v>3301555.9173666663</v>
      </c>
      <c r="CK42" s="89">
        <f t="shared" si="44"/>
        <v>22.94372345249181</v>
      </c>
      <c r="CL42" s="87">
        <v>5395646.6888005054</v>
      </c>
      <c r="CM42" s="88">
        <f t="shared" si="45"/>
        <v>11.375253385393576</v>
      </c>
      <c r="CN42" s="85">
        <v>4073193.9204374808</v>
      </c>
      <c r="CO42" s="88">
        <f t="shared" si="46"/>
        <v>24.903666714177728</v>
      </c>
      <c r="CP42" s="85">
        <v>9468840.6092379857</v>
      </c>
      <c r="CQ42" s="89">
        <f t="shared" si="47"/>
        <v>14.844002271924603</v>
      </c>
      <c r="CR42" s="178">
        <f t="shared" si="48"/>
        <v>7647207.6360876672</v>
      </c>
      <c r="CS42" s="179">
        <f t="shared" si="49"/>
        <v>5123188.8905169852</v>
      </c>
      <c r="CT42" s="180">
        <f t="shared" si="50"/>
        <v>12770396.526604652</v>
      </c>
      <c r="CU42" s="82"/>
      <c r="CV42" s="87">
        <f t="shared" si="51"/>
        <v>7236962.2011402529</v>
      </c>
      <c r="CW42" s="88">
        <f t="shared" si="65"/>
        <v>10.999910627942462</v>
      </c>
      <c r="CX42" s="88">
        <f t="shared" si="52"/>
        <v>3361933.4201139174</v>
      </c>
      <c r="CY42" s="88">
        <f t="shared" si="53"/>
        <v>35.321847238011323</v>
      </c>
      <c r="CZ42" s="85">
        <f t="shared" si="54"/>
        <v>10598895.62125417</v>
      </c>
      <c r="DA42" s="89">
        <f t="shared" si="55"/>
        <v>14.073857769186155</v>
      </c>
      <c r="DB42" s="87">
        <f t="shared" si="56"/>
        <v>16864468.474291153</v>
      </c>
      <c r="DC42" s="88">
        <f t="shared" si="57"/>
        <v>6.9818261763562424</v>
      </c>
      <c r="DD42" s="85">
        <f t="shared" si="58"/>
        <v>17070995.937758766</v>
      </c>
      <c r="DE42" s="88">
        <f t="shared" si="59"/>
        <v>16.537400183439896</v>
      </c>
      <c r="DF42" s="85">
        <f t="shared" si="60"/>
        <v>33935464.412049919</v>
      </c>
      <c r="DG42" s="89">
        <f t="shared" si="61"/>
        <v>9.84279426885149</v>
      </c>
      <c r="DH42" s="226"/>
      <c r="DI42" s="239" t="s">
        <v>105</v>
      </c>
      <c r="DJ42" s="87">
        <f t="shared" si="62"/>
        <v>10598895.62125417</v>
      </c>
      <c r="DK42" s="85">
        <f t="shared" si="63"/>
        <v>33935464.412049919</v>
      </c>
      <c r="DL42" s="86">
        <f t="shared" si="64"/>
        <v>44534360.033304088</v>
      </c>
      <c r="DM42"/>
    </row>
    <row r="43" spans="1:117" s="101" customFormat="1" ht="15.6">
      <c r="A43" s="74">
        <v>31</v>
      </c>
      <c r="B43" s="74" t="s">
        <v>106</v>
      </c>
      <c r="C43" s="83"/>
      <c r="D43" s="84">
        <v>332.83999999999992</v>
      </c>
      <c r="E43" s="88">
        <v>3.3403920073062287E-3</v>
      </c>
      <c r="F43" s="85">
        <v>1356.9</v>
      </c>
      <c r="G43" s="88">
        <v>9.4762204064529648E-2</v>
      </c>
      <c r="H43" s="85">
        <v>1689.74</v>
      </c>
      <c r="I43" s="89">
        <v>1.4827483327483328E-2</v>
      </c>
      <c r="J43" s="87">
        <v>18079.82</v>
      </c>
      <c r="K43" s="88">
        <v>7.310767314721961E-2</v>
      </c>
      <c r="L43" s="85">
        <v>6912.7</v>
      </c>
      <c r="M43" s="88">
        <v>3.4699870491029745E-2</v>
      </c>
      <c r="N43" s="85">
        <v>24992.52</v>
      </c>
      <c r="O43" s="89">
        <v>5.5972032482453117E-2</v>
      </c>
      <c r="P43" s="178">
        <f t="shared" si="27"/>
        <v>18412.66</v>
      </c>
      <c r="Q43" s="179">
        <f t="shared" si="28"/>
        <v>8269.6</v>
      </c>
      <c r="R43" s="180">
        <f t="shared" si="29"/>
        <v>26682.260000000002</v>
      </c>
      <c r="S43" s="80"/>
      <c r="T43" s="84">
        <v>24722.467492392978</v>
      </c>
      <c r="U43" s="88">
        <v>0.13378682554463434</v>
      </c>
      <c r="V43" s="85">
        <v>33793.935537704274</v>
      </c>
      <c r="W43" s="88">
        <v>1.2464567548577852</v>
      </c>
      <c r="X43" s="85">
        <v>58516.403030097252</v>
      </c>
      <c r="Y43" s="89">
        <v>0.276148422525966</v>
      </c>
      <c r="Z43" s="87">
        <v>628363.79314971378</v>
      </c>
      <c r="AA43" s="88">
        <v>0.75201363510123431</v>
      </c>
      <c r="AB43" s="85">
        <v>339354.91607421648</v>
      </c>
      <c r="AC43" s="88">
        <v>1.3266312072392572</v>
      </c>
      <c r="AD43" s="85">
        <v>967718.70922393026</v>
      </c>
      <c r="AE43" s="89">
        <v>0.88669516512069635</v>
      </c>
      <c r="AF43" s="178">
        <f t="shared" si="30"/>
        <v>653086.26064210676</v>
      </c>
      <c r="AG43" s="179">
        <f t="shared" si="31"/>
        <v>373148.85161192075</v>
      </c>
      <c r="AH43" s="180">
        <f t="shared" si="32"/>
        <v>1026235.1122540275</v>
      </c>
      <c r="AI43" s="82"/>
      <c r="AJ43" s="84">
        <v>9984.2588657863234</v>
      </c>
      <c r="AK43" s="88">
        <v>0.16070724267687678</v>
      </c>
      <c r="AL43" s="85">
        <v>3308.3177227588812</v>
      </c>
      <c r="AM43" s="88">
        <v>0.3353931186900731</v>
      </c>
      <c r="AN43" s="85">
        <v>13292.576588545206</v>
      </c>
      <c r="AO43" s="89">
        <v>0.18464219956029512</v>
      </c>
      <c r="AP43" s="87">
        <v>277207.56991413736</v>
      </c>
      <c r="AQ43" s="88">
        <v>2.4395632307853328</v>
      </c>
      <c r="AR43" s="85">
        <v>41972.535886505604</v>
      </c>
      <c r="AS43" s="88">
        <v>0.41153176149371617</v>
      </c>
      <c r="AT43" s="85">
        <v>319180.10580064298</v>
      </c>
      <c r="AU43" s="89">
        <v>1.4802830234561708</v>
      </c>
      <c r="AV43" s="178">
        <f t="shared" si="33"/>
        <v>287191.82877992367</v>
      </c>
      <c r="AW43" s="179">
        <f t="shared" si="34"/>
        <v>45280.853609264486</v>
      </c>
      <c r="AX43" s="180">
        <f t="shared" si="35"/>
        <v>332472.68238918815</v>
      </c>
      <c r="AY43" s="82"/>
      <c r="AZ43" s="84">
        <v>44100.745286321202</v>
      </c>
      <c r="BA43" s="88">
        <v>0.40243781287707331</v>
      </c>
      <c r="BB43" s="85">
        <v>15411.932738913067</v>
      </c>
      <c r="BC43" s="88">
        <v>0.97618018361496495</v>
      </c>
      <c r="BD43" s="85">
        <v>59512.678025234272</v>
      </c>
      <c r="BE43" s="89">
        <v>0.4746887504804444</v>
      </c>
      <c r="BF43" s="87">
        <v>806379.25099582179</v>
      </c>
      <c r="BG43" s="88">
        <v>1.5533191898720016</v>
      </c>
      <c r="BH43" s="85">
        <v>273427.0532548466</v>
      </c>
      <c r="BI43" s="88">
        <v>1.4061560979935541</v>
      </c>
      <c r="BJ43" s="85">
        <v>1079806.3042506683</v>
      </c>
      <c r="BK43" s="89">
        <v>1.5132175293563164</v>
      </c>
      <c r="BL43" s="178">
        <f t="shared" si="36"/>
        <v>850479.99628214294</v>
      </c>
      <c r="BM43" s="179">
        <f t="shared" si="37"/>
        <v>288838.98599375965</v>
      </c>
      <c r="BN43" s="180">
        <f t="shared" si="38"/>
        <v>1139318.9822759025</v>
      </c>
      <c r="BO43" s="82"/>
      <c r="BP43" s="84">
        <v>42417.417364525754</v>
      </c>
      <c r="BQ43" s="88">
        <v>0.55565999927329801</v>
      </c>
      <c r="BR43" s="85">
        <v>7468.6816743973523</v>
      </c>
      <c r="BS43" s="88">
        <v>0.77548350891884044</v>
      </c>
      <c r="BT43" s="85">
        <v>49886.099038923108</v>
      </c>
      <c r="BU43" s="89">
        <v>0.58028683974180051</v>
      </c>
      <c r="BV43" s="87">
        <v>425817.70939380414</v>
      </c>
      <c r="BW43" s="88">
        <v>1.8882682550599499</v>
      </c>
      <c r="BX43" s="85">
        <v>95938.765290092968</v>
      </c>
      <c r="BY43" s="88">
        <v>0.81823409002987579</v>
      </c>
      <c r="BZ43" s="85">
        <v>521756.4746838971</v>
      </c>
      <c r="CA43" s="89">
        <v>1.5222298959729521</v>
      </c>
      <c r="CB43" s="178">
        <f t="shared" si="39"/>
        <v>468235.12675832992</v>
      </c>
      <c r="CC43" s="179">
        <f t="shared" si="40"/>
        <v>103407.44696449031</v>
      </c>
      <c r="CD43" s="180">
        <f t="shared" si="41"/>
        <v>571642.57372282026</v>
      </c>
      <c r="CE43" s="82"/>
      <c r="CF43" s="84">
        <v>11263.157468065607</v>
      </c>
      <c r="CG43" s="88">
        <f t="shared" si="42"/>
        <v>8.9794928471726571E-2</v>
      </c>
      <c r="CH43" s="85">
        <v>2081.8844277198182</v>
      </c>
      <c r="CI43" s="88">
        <f t="shared" si="43"/>
        <v>0.11274149397377982</v>
      </c>
      <c r="CJ43" s="85">
        <v>13345.041895785425</v>
      </c>
      <c r="CK43" s="89">
        <f t="shared" si="44"/>
        <v>9.2739592598822959E-2</v>
      </c>
      <c r="CL43" s="87">
        <v>363706.30310985778</v>
      </c>
      <c r="CM43" s="88">
        <f t="shared" si="45"/>
        <v>0.76677580915868582</v>
      </c>
      <c r="CN43" s="85">
        <v>98048.12090082631</v>
      </c>
      <c r="CO43" s="88">
        <f t="shared" si="46"/>
        <v>0.59947004060227138</v>
      </c>
      <c r="CP43" s="85">
        <v>461754.42401068407</v>
      </c>
      <c r="CQ43" s="89">
        <f t="shared" si="47"/>
        <v>0.72387782221179842</v>
      </c>
      <c r="CR43" s="178">
        <f t="shared" si="48"/>
        <v>374969.4605779234</v>
      </c>
      <c r="CS43" s="179">
        <f t="shared" si="49"/>
        <v>100130.00532854613</v>
      </c>
      <c r="CT43" s="180">
        <f t="shared" si="50"/>
        <v>475099.4659064695</v>
      </c>
      <c r="CU43" s="82"/>
      <c r="CV43" s="87">
        <f t="shared" si="51"/>
        <v>132820.88647709187</v>
      </c>
      <c r="CW43" s="88">
        <f t="shared" si="65"/>
        <v>0.20188275690342899</v>
      </c>
      <c r="CX43" s="88">
        <f t="shared" si="52"/>
        <v>63421.652101493397</v>
      </c>
      <c r="CY43" s="88">
        <f t="shared" si="53"/>
        <v>0.6663338106902017</v>
      </c>
      <c r="CZ43" s="85">
        <f t="shared" si="54"/>
        <v>196242.53857858526</v>
      </c>
      <c r="DA43" s="89">
        <f t="shared" si="55"/>
        <v>0.26058276965012894</v>
      </c>
      <c r="DB43" s="87">
        <f t="shared" si="56"/>
        <v>2519554.4465633347</v>
      </c>
      <c r="DC43" s="88">
        <f t="shared" si="57"/>
        <v>1.0430860133295747</v>
      </c>
      <c r="DD43" s="85">
        <f t="shared" si="58"/>
        <v>855654.09140648786</v>
      </c>
      <c r="DE43" s="88">
        <f t="shared" si="59"/>
        <v>0.82890852881571986</v>
      </c>
      <c r="DF43" s="85">
        <f t="shared" si="60"/>
        <v>3375208.5379698225</v>
      </c>
      <c r="DG43" s="89">
        <f t="shared" si="61"/>
        <v>0.97896061920141542</v>
      </c>
      <c r="DH43" s="226"/>
      <c r="DI43" s="239" t="s">
        <v>106</v>
      </c>
      <c r="DJ43" s="87">
        <f t="shared" si="62"/>
        <v>196242.53857858526</v>
      </c>
      <c r="DK43" s="85">
        <f t="shared" si="63"/>
        <v>3375208.5379698225</v>
      </c>
      <c r="DL43" s="86">
        <f t="shared" si="64"/>
        <v>3571451.0765484078</v>
      </c>
      <c r="DM43"/>
    </row>
    <row r="44" spans="1:117" s="101" customFormat="1" ht="15.6">
      <c r="A44" s="74">
        <v>32</v>
      </c>
      <c r="B44" s="74" t="s">
        <v>107</v>
      </c>
      <c r="C44" s="83"/>
      <c r="D44" s="84">
        <v>10471047.140000002</v>
      </c>
      <c r="E44" s="88">
        <v>105.08773637358118</v>
      </c>
      <c r="F44" s="85">
        <v>2838208.3</v>
      </c>
      <c r="G44" s="88">
        <v>198.21274530344297</v>
      </c>
      <c r="H44" s="85">
        <v>13309255.440000001</v>
      </c>
      <c r="I44" s="89">
        <v>116.78883327483328</v>
      </c>
      <c r="J44" s="87">
        <v>3821510.8699999996</v>
      </c>
      <c r="K44" s="88">
        <v>15.452685237602301</v>
      </c>
      <c r="L44" s="85">
        <v>11292768.730000002</v>
      </c>
      <c r="M44" s="88">
        <v>56.686622074753792</v>
      </c>
      <c r="N44" s="85">
        <v>15114279.600000001</v>
      </c>
      <c r="O44" s="89">
        <v>33.849205631127973</v>
      </c>
      <c r="P44" s="178">
        <f t="shared" si="27"/>
        <v>14292558.010000002</v>
      </c>
      <c r="Q44" s="179">
        <f t="shared" si="28"/>
        <v>14130977.030000001</v>
      </c>
      <c r="R44" s="180">
        <f t="shared" si="29"/>
        <v>28423535.040000003</v>
      </c>
      <c r="S44" s="80"/>
      <c r="T44" s="84">
        <v>10037873.194237338</v>
      </c>
      <c r="U44" s="88">
        <v>54.320435057293892</v>
      </c>
      <c r="V44" s="85">
        <v>4394385.4013420995</v>
      </c>
      <c r="W44" s="88">
        <v>162.08267192911256</v>
      </c>
      <c r="X44" s="85">
        <v>14432258.595579438</v>
      </c>
      <c r="Y44" s="89">
        <v>68.108175456481945</v>
      </c>
      <c r="Z44" s="87">
        <v>7376008.5872724783</v>
      </c>
      <c r="AA44" s="88">
        <v>8.8274644254225887</v>
      </c>
      <c r="AB44" s="85">
        <v>12736667.097262351</v>
      </c>
      <c r="AC44" s="88">
        <v>49.791116165089996</v>
      </c>
      <c r="AD44" s="85">
        <v>20112675.684534829</v>
      </c>
      <c r="AE44" s="89">
        <v>18.428714994483876</v>
      </c>
      <c r="AF44" s="178">
        <f t="shared" si="30"/>
        <v>17413881.781509817</v>
      </c>
      <c r="AG44" s="179">
        <f t="shared" si="31"/>
        <v>17131052.49860445</v>
      </c>
      <c r="AH44" s="180">
        <f t="shared" si="32"/>
        <v>34544934.280114263</v>
      </c>
      <c r="AI44" s="82"/>
      <c r="AJ44" s="84">
        <v>1592391.8543552645</v>
      </c>
      <c r="AK44" s="88">
        <v>25.631236891452421</v>
      </c>
      <c r="AL44" s="85">
        <v>1364611.6957080439</v>
      </c>
      <c r="AM44" s="88">
        <v>138.34262932968815</v>
      </c>
      <c r="AN44" s="85">
        <v>2957003.5500633083</v>
      </c>
      <c r="AO44" s="89">
        <v>41.074628079389207</v>
      </c>
      <c r="AP44" s="87">
        <v>1310112.2619962385</v>
      </c>
      <c r="AQ44" s="88">
        <v>11.529633565046542</v>
      </c>
      <c r="AR44" s="85">
        <v>4753710.1436290219</v>
      </c>
      <c r="AS44" s="88">
        <v>46.609113977007993</v>
      </c>
      <c r="AT44" s="85">
        <v>6063822.4056252604</v>
      </c>
      <c r="AU44" s="89">
        <v>28.122596619184868</v>
      </c>
      <c r="AV44" s="178">
        <f t="shared" si="33"/>
        <v>2902504.1163515029</v>
      </c>
      <c r="AW44" s="179">
        <f t="shared" si="34"/>
        <v>6118321.8393370658</v>
      </c>
      <c r="AX44" s="180">
        <f t="shared" si="35"/>
        <v>9020825.9556885697</v>
      </c>
      <c r="AY44" s="82"/>
      <c r="AZ44" s="84">
        <v>9820915.7721732333</v>
      </c>
      <c r="BA44" s="88">
        <v>89.619978940112006</v>
      </c>
      <c r="BB44" s="85">
        <v>2229388.6032975107</v>
      </c>
      <c r="BC44" s="88">
        <v>141.20779093599637</v>
      </c>
      <c r="BD44" s="85">
        <v>12050304.375470744</v>
      </c>
      <c r="BE44" s="89">
        <v>96.116392619330824</v>
      </c>
      <c r="BF44" s="87">
        <v>10236304.038579632</v>
      </c>
      <c r="BG44" s="88">
        <v>19.718076174274476</v>
      </c>
      <c r="BH44" s="85">
        <v>10119766.221525166</v>
      </c>
      <c r="BI44" s="88">
        <v>52.043025052842204</v>
      </c>
      <c r="BJ44" s="85">
        <v>20356070.260104798</v>
      </c>
      <c r="BK44" s="89">
        <v>28.526562796626038</v>
      </c>
      <c r="BL44" s="178">
        <f t="shared" si="36"/>
        <v>20057219.810752865</v>
      </c>
      <c r="BM44" s="179">
        <f t="shared" si="37"/>
        <v>12349154.824822677</v>
      </c>
      <c r="BN44" s="180">
        <f t="shared" si="38"/>
        <v>32406374.63557554</v>
      </c>
      <c r="BO44" s="82"/>
      <c r="BP44" s="84">
        <v>3934628.61218862</v>
      </c>
      <c r="BQ44" s="88">
        <v>51.542877139376976</v>
      </c>
      <c r="BR44" s="85">
        <v>2120582.6232713396</v>
      </c>
      <c r="BS44" s="88">
        <v>220.18301560288023</v>
      </c>
      <c r="BT44" s="85">
        <v>6055211.2354599591</v>
      </c>
      <c r="BU44" s="89">
        <v>70.43564158128558</v>
      </c>
      <c r="BV44" s="87">
        <v>3363372.4038912794</v>
      </c>
      <c r="BW44" s="88">
        <v>14.91471397292004</v>
      </c>
      <c r="BX44" s="85">
        <v>5074463.312041223</v>
      </c>
      <c r="BY44" s="88">
        <v>43.278635679364982</v>
      </c>
      <c r="BZ44" s="85">
        <v>8437835.7159325033</v>
      </c>
      <c r="CA44" s="89">
        <v>24.617472723999157</v>
      </c>
      <c r="CB44" s="178">
        <f t="shared" si="39"/>
        <v>7298001.0160798989</v>
      </c>
      <c r="CC44" s="179">
        <f t="shared" si="40"/>
        <v>7195045.9353125626</v>
      </c>
      <c r="CD44" s="180">
        <f t="shared" si="41"/>
        <v>14493046.951392461</v>
      </c>
      <c r="CE44" s="82"/>
      <c r="CF44" s="84">
        <v>3925065.646523376</v>
      </c>
      <c r="CG44" s="88">
        <f t="shared" si="42"/>
        <v>31.292378711360545</v>
      </c>
      <c r="CH44" s="85">
        <v>1083308.7491770124</v>
      </c>
      <c r="CI44" s="88">
        <f t="shared" si="43"/>
        <v>58.66504652751069</v>
      </c>
      <c r="CJ44" s="85">
        <v>5008374.3957003886</v>
      </c>
      <c r="CK44" s="89">
        <f t="shared" si="44"/>
        <v>34.805031311765198</v>
      </c>
      <c r="CL44" s="87">
        <v>4379557.3295644009</v>
      </c>
      <c r="CM44" s="88">
        <f t="shared" si="45"/>
        <v>9.233105355667341</v>
      </c>
      <c r="CN44" s="85">
        <v>3665932.8290843503</v>
      </c>
      <c r="CO44" s="88">
        <f t="shared" si="46"/>
        <v>22.41365649545941</v>
      </c>
      <c r="CP44" s="85">
        <v>8045490.1586487517</v>
      </c>
      <c r="CQ44" s="89">
        <f t="shared" si="47"/>
        <v>12.612660738761781</v>
      </c>
      <c r="CR44" s="178">
        <f t="shared" si="48"/>
        <v>8304622.9760877769</v>
      </c>
      <c r="CS44" s="179">
        <f t="shared" si="49"/>
        <v>4749241.5782613624</v>
      </c>
      <c r="CT44" s="180">
        <f t="shared" si="50"/>
        <v>13053864.554349139</v>
      </c>
      <c r="CU44" s="82"/>
      <c r="CV44" s="87">
        <f t="shared" si="51"/>
        <v>39781922.21947784</v>
      </c>
      <c r="CW44" s="88">
        <f t="shared" si="65"/>
        <v>60.467027028698169</v>
      </c>
      <c r="CX44" s="88">
        <f t="shared" si="52"/>
        <v>14030485.372796007</v>
      </c>
      <c r="CY44" s="88">
        <f t="shared" si="53"/>
        <v>147.41001652443796</v>
      </c>
      <c r="CZ44" s="85">
        <f t="shared" si="54"/>
        <v>53812407.592273846</v>
      </c>
      <c r="DA44" s="89">
        <f t="shared" si="55"/>
        <v>71.45538532829876</v>
      </c>
      <c r="DB44" s="87">
        <f t="shared" si="56"/>
        <v>30486865.491304029</v>
      </c>
      <c r="DC44" s="88">
        <f t="shared" si="57"/>
        <v>12.621447029102704</v>
      </c>
      <c r="DD44" s="85">
        <f t="shared" si="58"/>
        <v>47643308.333542116</v>
      </c>
      <c r="DE44" s="88">
        <f t="shared" si="59"/>
        <v>46.154100138474114</v>
      </c>
      <c r="DF44" s="85">
        <f t="shared" si="60"/>
        <v>78130173.824846148</v>
      </c>
      <c r="DG44" s="89">
        <f t="shared" si="61"/>
        <v>22.661225961431089</v>
      </c>
      <c r="DH44" s="226"/>
      <c r="DI44" s="239" t="s">
        <v>107</v>
      </c>
      <c r="DJ44" s="87">
        <f t="shared" si="62"/>
        <v>53812407.592273846</v>
      </c>
      <c r="DK44" s="85">
        <f t="shared" si="63"/>
        <v>78130173.824846148</v>
      </c>
      <c r="DL44" s="86">
        <f t="shared" si="64"/>
        <v>131942581.41711999</v>
      </c>
      <c r="DM44"/>
    </row>
    <row r="45" spans="1:117" s="101" customFormat="1" ht="15.6">
      <c r="A45" s="74">
        <v>33</v>
      </c>
      <c r="B45" s="74" t="s">
        <v>108</v>
      </c>
      <c r="C45" s="83"/>
      <c r="D45" s="84">
        <v>323830.73</v>
      </c>
      <c r="E45" s="88">
        <v>3.2499747092060494</v>
      </c>
      <c r="F45" s="85">
        <v>152101.79</v>
      </c>
      <c r="G45" s="88">
        <v>10.622375165863538</v>
      </c>
      <c r="H45" s="85">
        <v>475932.52</v>
      </c>
      <c r="I45" s="89">
        <v>4.1763120393120392</v>
      </c>
      <c r="J45" s="87">
        <v>90208.89</v>
      </c>
      <c r="K45" s="88">
        <v>0.36476923139132406</v>
      </c>
      <c r="L45" s="85">
        <v>150254.33999999997</v>
      </c>
      <c r="M45" s="88">
        <v>0.75423584687823131</v>
      </c>
      <c r="N45" s="85">
        <v>240463.22999999998</v>
      </c>
      <c r="O45" s="89">
        <v>0.53852975691909388</v>
      </c>
      <c r="P45" s="178">
        <f t="shared" si="27"/>
        <v>414039.62</v>
      </c>
      <c r="Q45" s="179">
        <f t="shared" si="28"/>
        <v>302356.13</v>
      </c>
      <c r="R45" s="180">
        <f t="shared" si="29"/>
        <v>716395.75</v>
      </c>
      <c r="S45" s="80"/>
      <c r="T45" s="84">
        <v>402703.73547174031</v>
      </c>
      <c r="U45" s="88">
        <v>2.1792506925252466</v>
      </c>
      <c r="V45" s="85">
        <v>127996.6910024666</v>
      </c>
      <c r="W45" s="88">
        <v>4.7210346342013354</v>
      </c>
      <c r="X45" s="85">
        <v>530700.42647420685</v>
      </c>
      <c r="Y45" s="89">
        <v>2.5044616212881747</v>
      </c>
      <c r="Z45" s="87">
        <v>240663.39046339027</v>
      </c>
      <c r="AA45" s="88">
        <v>0.28802129128251841</v>
      </c>
      <c r="AB45" s="85">
        <v>158684.84894276547</v>
      </c>
      <c r="AC45" s="88">
        <v>0.62034248732521824</v>
      </c>
      <c r="AD45" s="85">
        <v>399348.23940615577</v>
      </c>
      <c r="AE45" s="89">
        <v>0.36591227358296519</v>
      </c>
      <c r="AF45" s="178">
        <f t="shared" si="30"/>
        <v>643367.12593513052</v>
      </c>
      <c r="AG45" s="179">
        <f t="shared" si="31"/>
        <v>286681.5399452321</v>
      </c>
      <c r="AH45" s="180">
        <f t="shared" si="32"/>
        <v>930048.66588036262</v>
      </c>
      <c r="AI45" s="82"/>
      <c r="AJ45" s="84">
        <v>32125.469959511232</v>
      </c>
      <c r="AK45" s="88">
        <v>0.51709353356046861</v>
      </c>
      <c r="AL45" s="85">
        <v>1942.6884553850032</v>
      </c>
      <c r="AM45" s="88">
        <v>0.19694732921583569</v>
      </c>
      <c r="AN45" s="85">
        <v>34068.158414896236</v>
      </c>
      <c r="AO45" s="89">
        <v>0.47322802037610584</v>
      </c>
      <c r="AP45" s="87">
        <v>25721.53450601544</v>
      </c>
      <c r="AQ45" s="88">
        <v>0.22636217993501223</v>
      </c>
      <c r="AR45" s="85">
        <v>46037.160124138987</v>
      </c>
      <c r="AS45" s="88">
        <v>0.45138453514662064</v>
      </c>
      <c r="AT45" s="85">
        <v>71758.694630154423</v>
      </c>
      <c r="AU45" s="89">
        <v>0.33280011979424279</v>
      </c>
      <c r="AV45" s="178">
        <f t="shared" si="33"/>
        <v>57847.004465526668</v>
      </c>
      <c r="AW45" s="179">
        <f t="shared" si="34"/>
        <v>47979.84857952399</v>
      </c>
      <c r="AX45" s="180">
        <f t="shared" si="35"/>
        <v>105826.85304505067</v>
      </c>
      <c r="AY45" s="82"/>
      <c r="AZ45" s="84">
        <v>475396.24651076389</v>
      </c>
      <c r="BA45" s="88">
        <v>4.3381903061648037</v>
      </c>
      <c r="BB45" s="85">
        <v>447671.96226254478</v>
      </c>
      <c r="BC45" s="88">
        <v>28.355204095676765</v>
      </c>
      <c r="BD45" s="85">
        <v>923068.20877330867</v>
      </c>
      <c r="BE45" s="89">
        <v>7.3626344700037381</v>
      </c>
      <c r="BF45" s="87">
        <v>606185.41706133622</v>
      </c>
      <c r="BG45" s="88">
        <v>1.1676880819777133</v>
      </c>
      <c r="BH45" s="85">
        <v>940412.10497314844</v>
      </c>
      <c r="BI45" s="88">
        <v>4.8362669322352714</v>
      </c>
      <c r="BJ45" s="85">
        <v>1546597.5220344847</v>
      </c>
      <c r="BK45" s="89">
        <v>2.1673687882621708</v>
      </c>
      <c r="BL45" s="178">
        <f t="shared" si="36"/>
        <v>1081581.6635721</v>
      </c>
      <c r="BM45" s="179">
        <f t="shared" si="37"/>
        <v>1388084.0672356933</v>
      </c>
      <c r="BN45" s="180">
        <f t="shared" si="38"/>
        <v>2469665.7308077933</v>
      </c>
      <c r="BO45" s="82"/>
      <c r="BP45" s="84">
        <v>95460.87617627476</v>
      </c>
      <c r="BQ45" s="88">
        <v>1.2505190952784988</v>
      </c>
      <c r="BR45" s="85">
        <v>142555.66132320286</v>
      </c>
      <c r="BS45" s="88">
        <v>14.801750734420398</v>
      </c>
      <c r="BT45" s="85">
        <v>238016.53749947762</v>
      </c>
      <c r="BU45" s="89">
        <v>2.7686643576618932</v>
      </c>
      <c r="BV45" s="87">
        <v>121405.46199610156</v>
      </c>
      <c r="BW45" s="88">
        <v>0.53836671143734582</v>
      </c>
      <c r="BX45" s="85">
        <v>144081.67757771839</v>
      </c>
      <c r="BY45" s="88">
        <v>1.2288311193739789</v>
      </c>
      <c r="BZ45" s="85">
        <v>265487.13957381994</v>
      </c>
      <c r="CA45" s="89">
        <v>0.77456146778140822</v>
      </c>
      <c r="CB45" s="178">
        <f t="shared" si="39"/>
        <v>216866.33817237633</v>
      </c>
      <c r="CC45" s="179">
        <f t="shared" si="40"/>
        <v>286637.33890092128</v>
      </c>
      <c r="CD45" s="180">
        <f t="shared" si="41"/>
        <v>503503.67707329761</v>
      </c>
      <c r="CE45" s="82"/>
      <c r="CF45" s="84">
        <v>8714.7802379678069</v>
      </c>
      <c r="CG45" s="88">
        <f t="shared" si="42"/>
        <v>6.9478125502007521E-2</v>
      </c>
      <c r="CH45" s="85">
        <v>15860.128973483465</v>
      </c>
      <c r="CI45" s="88">
        <f t="shared" si="43"/>
        <v>0.85888275606430542</v>
      </c>
      <c r="CJ45" s="85">
        <v>24574.909211451271</v>
      </c>
      <c r="CK45" s="89">
        <f t="shared" si="44"/>
        <v>0.17078006095603324</v>
      </c>
      <c r="CL45" s="87">
        <v>11438.405122295106</v>
      </c>
      <c r="CM45" s="88">
        <f t="shared" si="45"/>
        <v>2.4114765865037791E-2</v>
      </c>
      <c r="CN45" s="85">
        <v>15208.407620827507</v>
      </c>
      <c r="CO45" s="88">
        <f t="shared" si="46"/>
        <v>9.2984798180630157E-2</v>
      </c>
      <c r="CP45" s="85">
        <v>26646.812743122613</v>
      </c>
      <c r="CQ45" s="89">
        <f t="shared" si="47"/>
        <v>4.1773366478738673E-2</v>
      </c>
      <c r="CR45" s="178">
        <f t="shared" si="48"/>
        <v>20153.185360262913</v>
      </c>
      <c r="CS45" s="179">
        <f t="shared" si="49"/>
        <v>31068.536594310972</v>
      </c>
      <c r="CT45" s="180">
        <f t="shared" si="50"/>
        <v>51221.721954573884</v>
      </c>
      <c r="CU45" s="82"/>
      <c r="CV45" s="87">
        <f t="shared" si="51"/>
        <v>1338231.8383562581</v>
      </c>
      <c r="CW45" s="88">
        <f t="shared" si="65"/>
        <v>2.0340621122860965</v>
      </c>
      <c r="CX45" s="88">
        <f t="shared" si="52"/>
        <v>888128.9220170828</v>
      </c>
      <c r="CY45" s="88">
        <f t="shared" si="53"/>
        <v>9.3310456190069644</v>
      </c>
      <c r="CZ45" s="85">
        <f t="shared" si="54"/>
        <v>2226360.7603733409</v>
      </c>
      <c r="DA45" s="89">
        <f t="shared" si="55"/>
        <v>2.9562971279345271</v>
      </c>
      <c r="DB45" s="87">
        <f t="shared" si="56"/>
        <v>1095623.0991491384</v>
      </c>
      <c r="DC45" s="88">
        <f t="shared" si="57"/>
        <v>0.4535838200131313</v>
      </c>
      <c r="DD45" s="85">
        <f t="shared" si="58"/>
        <v>1454678.5392385987</v>
      </c>
      <c r="DE45" s="88">
        <f t="shared" si="59"/>
        <v>1.4092090015931926</v>
      </c>
      <c r="DF45" s="85">
        <f t="shared" si="60"/>
        <v>2550301.6383877369</v>
      </c>
      <c r="DG45" s="89">
        <f t="shared" si="61"/>
        <v>0.73970092306301383</v>
      </c>
      <c r="DH45" s="226"/>
      <c r="DI45" s="239" t="s">
        <v>108</v>
      </c>
      <c r="DJ45" s="87">
        <f t="shared" si="62"/>
        <v>2226360.7603733409</v>
      </c>
      <c r="DK45" s="85">
        <f t="shared" si="63"/>
        <v>2550301.6383877369</v>
      </c>
      <c r="DL45" s="86">
        <f t="shared" si="64"/>
        <v>4776662.3987610778</v>
      </c>
      <c r="DM45"/>
    </row>
    <row r="46" spans="1:117" s="101" customFormat="1" ht="15.6">
      <c r="A46" s="74">
        <v>34</v>
      </c>
      <c r="B46" s="74" t="s">
        <v>109</v>
      </c>
      <c r="C46" s="83"/>
      <c r="D46" s="84">
        <v>13895217.640000001</v>
      </c>
      <c r="E46" s="88">
        <v>139.45281199506229</v>
      </c>
      <c r="F46" s="85">
        <v>0</v>
      </c>
      <c r="G46" s="88">
        <v>0</v>
      </c>
      <c r="H46" s="85">
        <v>13895217.640000001</v>
      </c>
      <c r="I46" s="89">
        <v>121.93065672165673</v>
      </c>
      <c r="J46" s="87">
        <v>0</v>
      </c>
      <c r="K46" s="88">
        <v>0</v>
      </c>
      <c r="L46" s="85">
        <v>0</v>
      </c>
      <c r="M46" s="88">
        <v>0</v>
      </c>
      <c r="N46" s="85">
        <v>0</v>
      </c>
      <c r="O46" s="89">
        <v>0</v>
      </c>
      <c r="P46" s="178">
        <f t="shared" si="27"/>
        <v>13895217.640000001</v>
      </c>
      <c r="Q46" s="179">
        <f t="shared" si="28"/>
        <v>0</v>
      </c>
      <c r="R46" s="180">
        <f t="shared" si="29"/>
        <v>13895217.640000001</v>
      </c>
      <c r="S46" s="80"/>
      <c r="T46" s="84">
        <v>40072635.643148124</v>
      </c>
      <c r="U46" s="88">
        <v>216.85500104523038</v>
      </c>
      <c r="V46" s="85">
        <v>0</v>
      </c>
      <c r="W46" s="88">
        <v>0</v>
      </c>
      <c r="X46" s="85">
        <v>40072635.643148124</v>
      </c>
      <c r="Y46" s="89">
        <v>189.10928468418479</v>
      </c>
      <c r="Z46" s="87">
        <v>0</v>
      </c>
      <c r="AA46" s="88">
        <v>0</v>
      </c>
      <c r="AB46" s="85">
        <v>0</v>
      </c>
      <c r="AC46" s="88">
        <v>0</v>
      </c>
      <c r="AD46" s="85">
        <v>0</v>
      </c>
      <c r="AE46" s="89">
        <v>0</v>
      </c>
      <c r="AF46" s="178">
        <f t="shared" si="30"/>
        <v>40072635.643148124</v>
      </c>
      <c r="AG46" s="179">
        <f t="shared" si="31"/>
        <v>0</v>
      </c>
      <c r="AH46" s="180">
        <f t="shared" si="32"/>
        <v>40072635.643148124</v>
      </c>
      <c r="AI46" s="82"/>
      <c r="AJ46" s="84">
        <v>8182128.2484127441</v>
      </c>
      <c r="AK46" s="88">
        <v>131.70003780019547</v>
      </c>
      <c r="AL46" s="85">
        <v>258553.53777741629</v>
      </c>
      <c r="AM46" s="88">
        <v>26.211834730070589</v>
      </c>
      <c r="AN46" s="85">
        <v>8440681.7861901596</v>
      </c>
      <c r="AO46" s="89">
        <v>117.24634726827186</v>
      </c>
      <c r="AP46" s="87">
        <v>0</v>
      </c>
      <c r="AQ46" s="88">
        <v>0</v>
      </c>
      <c r="AR46" s="85">
        <v>0</v>
      </c>
      <c r="AS46" s="88">
        <v>0</v>
      </c>
      <c r="AT46" s="85">
        <v>0</v>
      </c>
      <c r="AU46" s="89">
        <v>0</v>
      </c>
      <c r="AV46" s="178">
        <f t="shared" si="33"/>
        <v>8182128.2484127441</v>
      </c>
      <c r="AW46" s="179">
        <f t="shared" si="34"/>
        <v>258553.53777741629</v>
      </c>
      <c r="AX46" s="180">
        <f t="shared" si="35"/>
        <v>8440681.7861901596</v>
      </c>
      <c r="AY46" s="82"/>
      <c r="AZ46" s="84">
        <v>15551075.528546387</v>
      </c>
      <c r="BA46" s="88">
        <v>141.91009206222066</v>
      </c>
      <c r="BB46" s="85">
        <v>0</v>
      </c>
      <c r="BC46" s="88">
        <v>0</v>
      </c>
      <c r="BD46" s="85">
        <v>15551075.528546387</v>
      </c>
      <c r="BE46" s="89">
        <v>124.03946278711663</v>
      </c>
      <c r="BF46" s="87">
        <v>0</v>
      </c>
      <c r="BG46" s="88">
        <v>0</v>
      </c>
      <c r="BH46" s="85">
        <v>0</v>
      </c>
      <c r="BI46" s="88">
        <v>0</v>
      </c>
      <c r="BJ46" s="85">
        <v>0</v>
      </c>
      <c r="BK46" s="89">
        <v>0</v>
      </c>
      <c r="BL46" s="178">
        <f t="shared" si="36"/>
        <v>15551075.528546387</v>
      </c>
      <c r="BM46" s="179">
        <f t="shared" si="37"/>
        <v>0</v>
      </c>
      <c r="BN46" s="180">
        <f t="shared" si="38"/>
        <v>15551075.528546387</v>
      </c>
      <c r="BO46" s="82"/>
      <c r="BP46" s="84">
        <v>13179403.14048801</v>
      </c>
      <c r="BQ46" s="88">
        <v>172.64764322003759</v>
      </c>
      <c r="BR46" s="85">
        <v>174699.27889439557</v>
      </c>
      <c r="BS46" s="88">
        <v>18.139266835676001</v>
      </c>
      <c r="BT46" s="85">
        <v>13354102.419382405</v>
      </c>
      <c r="BU46" s="89">
        <v>155.33806089919975</v>
      </c>
      <c r="BV46" s="87">
        <v>24481.203770338714</v>
      </c>
      <c r="BW46" s="88">
        <v>0.10856072658648606</v>
      </c>
      <c r="BX46" s="85">
        <v>-1027.2038302616802</v>
      </c>
      <c r="BY46" s="88">
        <v>-8.7607255397538636E-3</v>
      </c>
      <c r="BZ46" s="85">
        <v>23453.999940077032</v>
      </c>
      <c r="CA46" s="89">
        <v>6.8427286715633279E-2</v>
      </c>
      <c r="CB46" s="178">
        <f t="shared" si="39"/>
        <v>13203884.344258349</v>
      </c>
      <c r="CC46" s="179">
        <f t="shared" si="40"/>
        <v>173672.07506413388</v>
      </c>
      <c r="CD46" s="180">
        <f t="shared" si="41"/>
        <v>13377556.419322483</v>
      </c>
      <c r="CE46" s="82"/>
      <c r="CF46" s="84">
        <v>15715799.932166498</v>
      </c>
      <c r="CG46" s="88">
        <f t="shared" si="42"/>
        <v>125.29338551698528</v>
      </c>
      <c r="CH46" s="85">
        <v>29619.667016077776</v>
      </c>
      <c r="CI46" s="88">
        <f t="shared" si="43"/>
        <v>1.6040109940473182</v>
      </c>
      <c r="CJ46" s="85">
        <v>15745419.599182576</v>
      </c>
      <c r="CK46" s="89">
        <f t="shared" si="44"/>
        <v>109.42069798873213</v>
      </c>
      <c r="CL46" s="87">
        <v>148898.53710034466</v>
      </c>
      <c r="CM46" s="88">
        <f t="shared" si="45"/>
        <v>0.31391206391376641</v>
      </c>
      <c r="CN46" s="85">
        <v>10352.885843347542</v>
      </c>
      <c r="CO46" s="88">
        <f t="shared" si="46"/>
        <v>6.3297948393521208E-2</v>
      </c>
      <c r="CP46" s="85">
        <v>159251.42294369222</v>
      </c>
      <c r="CQ46" s="89">
        <f t="shared" si="47"/>
        <v>0.24965342448336267</v>
      </c>
      <c r="CR46" s="178">
        <f t="shared" si="48"/>
        <v>15864698.469266843</v>
      </c>
      <c r="CS46" s="179">
        <f t="shared" si="49"/>
        <v>39972.552859425319</v>
      </c>
      <c r="CT46" s="180">
        <f t="shared" si="50"/>
        <v>15904671.022126269</v>
      </c>
      <c r="CU46" s="82"/>
      <c r="CV46" s="87">
        <f t="shared" si="51"/>
        <v>106596260.13276178</v>
      </c>
      <c r="CW46" s="88">
        <f t="shared" si="65"/>
        <v>162.0223102102895</v>
      </c>
      <c r="CX46" s="88">
        <f t="shared" si="52"/>
        <v>462872.48368788965</v>
      </c>
      <c r="CY46" s="88">
        <f t="shared" si="53"/>
        <v>4.8631275865506369</v>
      </c>
      <c r="CZ46" s="85">
        <f t="shared" si="54"/>
        <v>107059132.61644967</v>
      </c>
      <c r="DA46" s="89">
        <f t="shared" si="55"/>
        <v>142.1596229624968</v>
      </c>
      <c r="DB46" s="87">
        <f t="shared" si="56"/>
        <v>173379.74087068337</v>
      </c>
      <c r="DC46" s="88">
        <f t="shared" si="57"/>
        <v>7.1778557095122403E-2</v>
      </c>
      <c r="DD46" s="85">
        <f t="shared" si="58"/>
        <v>9325.6820130858614</v>
      </c>
      <c r="DE46" s="88">
        <f t="shared" si="59"/>
        <v>9.0341849998797422E-3</v>
      </c>
      <c r="DF46" s="85">
        <f t="shared" si="60"/>
        <v>182705.42288376924</v>
      </c>
      <c r="DG46" s="89">
        <f t="shared" si="61"/>
        <v>5.2992700126711513E-2</v>
      </c>
      <c r="DH46" s="226"/>
      <c r="DI46" s="239" t="s">
        <v>109</v>
      </c>
      <c r="DJ46" s="87">
        <f t="shared" si="62"/>
        <v>107059132.61644967</v>
      </c>
      <c r="DK46" s="85">
        <f t="shared" si="63"/>
        <v>182705.42288376924</v>
      </c>
      <c r="DL46" s="86">
        <f t="shared" si="64"/>
        <v>107241838.03933343</v>
      </c>
      <c r="DM46"/>
    </row>
    <row r="47" spans="1:117" s="101" customFormat="1" ht="15.6">
      <c r="A47" s="74">
        <v>35</v>
      </c>
      <c r="B47" s="74" t="s">
        <v>110</v>
      </c>
      <c r="C47" s="83"/>
      <c r="D47" s="84">
        <v>1625757.4099999997</v>
      </c>
      <c r="E47" s="88">
        <v>16.316149075179894</v>
      </c>
      <c r="F47" s="85">
        <v>0</v>
      </c>
      <c r="G47" s="88">
        <v>0</v>
      </c>
      <c r="H47" s="85">
        <v>1625757.4099999997</v>
      </c>
      <c r="I47" s="89">
        <v>14.266035538785536</v>
      </c>
      <c r="J47" s="87">
        <v>0</v>
      </c>
      <c r="K47" s="88">
        <v>0</v>
      </c>
      <c r="L47" s="85">
        <v>0</v>
      </c>
      <c r="M47" s="88">
        <v>0</v>
      </c>
      <c r="N47" s="85">
        <v>0</v>
      </c>
      <c r="O47" s="89">
        <v>0</v>
      </c>
      <c r="P47" s="178">
        <f t="shared" si="27"/>
        <v>1625757.4099999997</v>
      </c>
      <c r="Q47" s="179">
        <f t="shared" si="28"/>
        <v>0</v>
      </c>
      <c r="R47" s="180">
        <f t="shared" si="29"/>
        <v>1625757.4099999997</v>
      </c>
      <c r="S47" s="80"/>
      <c r="T47" s="84">
        <v>4331796.8049731804</v>
      </c>
      <c r="U47" s="88">
        <v>23.441727393112075</v>
      </c>
      <c r="V47" s="85">
        <v>0</v>
      </c>
      <c r="W47" s="88">
        <v>0</v>
      </c>
      <c r="X47" s="85">
        <v>4331796.8049731804</v>
      </c>
      <c r="Y47" s="89">
        <v>20.442453610504764</v>
      </c>
      <c r="Z47" s="87">
        <v>0</v>
      </c>
      <c r="AA47" s="88">
        <v>0</v>
      </c>
      <c r="AB47" s="85">
        <v>0</v>
      </c>
      <c r="AC47" s="88">
        <v>0</v>
      </c>
      <c r="AD47" s="85">
        <v>0</v>
      </c>
      <c r="AE47" s="89">
        <v>0</v>
      </c>
      <c r="AF47" s="178">
        <f t="shared" si="30"/>
        <v>4331796.8049731804</v>
      </c>
      <c r="AG47" s="179">
        <f t="shared" si="31"/>
        <v>0</v>
      </c>
      <c r="AH47" s="180">
        <f t="shared" si="32"/>
        <v>4331796.8049731804</v>
      </c>
      <c r="AI47" s="82"/>
      <c r="AJ47" s="84">
        <v>792700.17689033481</v>
      </c>
      <c r="AK47" s="88">
        <v>12.759350634834046</v>
      </c>
      <c r="AL47" s="85">
        <v>69027.182186406426</v>
      </c>
      <c r="AM47" s="88">
        <v>6.997889516059046</v>
      </c>
      <c r="AN47" s="85">
        <v>861727.35907674127</v>
      </c>
      <c r="AO47" s="89">
        <v>11.969931784205544</v>
      </c>
      <c r="AP47" s="87">
        <v>0</v>
      </c>
      <c r="AQ47" s="88">
        <v>0</v>
      </c>
      <c r="AR47" s="85">
        <v>0</v>
      </c>
      <c r="AS47" s="88">
        <v>0</v>
      </c>
      <c r="AT47" s="85">
        <v>0</v>
      </c>
      <c r="AU47" s="89">
        <v>0</v>
      </c>
      <c r="AV47" s="178">
        <f t="shared" si="33"/>
        <v>792700.17689033481</v>
      </c>
      <c r="AW47" s="179">
        <f t="shared" si="34"/>
        <v>69027.182186406426</v>
      </c>
      <c r="AX47" s="180">
        <f t="shared" si="35"/>
        <v>861727.35907674127</v>
      </c>
      <c r="AY47" s="82"/>
      <c r="AZ47" s="84">
        <v>1213834.1716413244</v>
      </c>
      <c r="BA47" s="88">
        <v>11.076746346559027</v>
      </c>
      <c r="BB47" s="85">
        <v>0</v>
      </c>
      <c r="BC47" s="88">
        <v>0</v>
      </c>
      <c r="BD47" s="85">
        <v>1213834.1716413244</v>
      </c>
      <c r="BE47" s="89">
        <v>9.681860157302463</v>
      </c>
      <c r="BF47" s="87">
        <v>0</v>
      </c>
      <c r="BG47" s="88">
        <v>0</v>
      </c>
      <c r="BH47" s="85">
        <v>0</v>
      </c>
      <c r="BI47" s="88">
        <v>0</v>
      </c>
      <c r="BJ47" s="85">
        <v>0</v>
      </c>
      <c r="BK47" s="89">
        <v>0</v>
      </c>
      <c r="BL47" s="178">
        <f t="shared" si="36"/>
        <v>1213834.1716413244</v>
      </c>
      <c r="BM47" s="179">
        <f t="shared" si="37"/>
        <v>0</v>
      </c>
      <c r="BN47" s="180">
        <f t="shared" si="38"/>
        <v>1213834.1716413244</v>
      </c>
      <c r="BO47" s="82"/>
      <c r="BP47" s="84">
        <v>1715633.5908445043</v>
      </c>
      <c r="BQ47" s="88">
        <v>22.474469665358924</v>
      </c>
      <c r="BR47" s="85">
        <v>22617.368026331274</v>
      </c>
      <c r="BS47" s="88">
        <v>2.3483924853422566</v>
      </c>
      <c r="BT47" s="85">
        <v>1738250.9588708356</v>
      </c>
      <c r="BU47" s="89">
        <v>20.219744077689786</v>
      </c>
      <c r="BV47" s="87">
        <v>0</v>
      </c>
      <c r="BW47" s="88">
        <v>0</v>
      </c>
      <c r="BX47" s="85">
        <v>0</v>
      </c>
      <c r="BY47" s="88">
        <v>0</v>
      </c>
      <c r="BZ47" s="85">
        <v>0</v>
      </c>
      <c r="CA47" s="89">
        <v>0</v>
      </c>
      <c r="CB47" s="178">
        <f t="shared" si="39"/>
        <v>1715633.5908445043</v>
      </c>
      <c r="CC47" s="179">
        <f t="shared" si="40"/>
        <v>22617.368026331274</v>
      </c>
      <c r="CD47" s="180">
        <f t="shared" si="41"/>
        <v>1738250.9588708356</v>
      </c>
      <c r="CE47" s="82"/>
      <c r="CF47" s="84">
        <v>1363040.0394863603</v>
      </c>
      <c r="CG47" s="88">
        <f t="shared" si="42"/>
        <v>10.866764776822185</v>
      </c>
      <c r="CH47" s="85">
        <v>6642.6760106610054</v>
      </c>
      <c r="CI47" s="88">
        <f t="shared" si="43"/>
        <v>0.35972468377889122</v>
      </c>
      <c r="CJ47" s="85">
        <v>1369682.7154970213</v>
      </c>
      <c r="CK47" s="89">
        <f t="shared" si="44"/>
        <v>9.5184277439368259</v>
      </c>
      <c r="CL47" s="87">
        <v>0</v>
      </c>
      <c r="CM47" s="88">
        <f t="shared" si="45"/>
        <v>0</v>
      </c>
      <c r="CN47" s="85">
        <v>0</v>
      </c>
      <c r="CO47" s="88">
        <f t="shared" si="46"/>
        <v>0</v>
      </c>
      <c r="CP47" s="85">
        <v>0</v>
      </c>
      <c r="CQ47" s="89">
        <f t="shared" si="47"/>
        <v>0</v>
      </c>
      <c r="CR47" s="178">
        <f t="shared" si="48"/>
        <v>1363040.0394863603</v>
      </c>
      <c r="CS47" s="179">
        <f t="shared" si="49"/>
        <v>6642.6760106610054</v>
      </c>
      <c r="CT47" s="180">
        <f t="shared" si="50"/>
        <v>1369682.7154970213</v>
      </c>
      <c r="CU47" s="82"/>
      <c r="CV47" s="87">
        <f t="shared" si="51"/>
        <v>11042762.193835704</v>
      </c>
      <c r="CW47" s="88">
        <f t="shared" si="65"/>
        <v>16.78458361972319</v>
      </c>
      <c r="CX47" s="88">
        <f t="shared" si="52"/>
        <v>98287.226223398698</v>
      </c>
      <c r="CY47" s="88">
        <f t="shared" si="53"/>
        <v>1.0326457892771455</v>
      </c>
      <c r="CZ47" s="85">
        <f t="shared" si="54"/>
        <v>11141049.420059102</v>
      </c>
      <c r="DA47" s="89">
        <f t="shared" si="55"/>
        <v>14.793762533424383</v>
      </c>
      <c r="DB47" s="87">
        <f t="shared" si="56"/>
        <v>0</v>
      </c>
      <c r="DC47" s="88">
        <f t="shared" si="57"/>
        <v>0</v>
      </c>
      <c r="DD47" s="85">
        <f t="shared" si="58"/>
        <v>0</v>
      </c>
      <c r="DE47" s="88">
        <f t="shared" si="59"/>
        <v>0</v>
      </c>
      <c r="DF47" s="85">
        <f t="shared" si="60"/>
        <v>0</v>
      </c>
      <c r="DG47" s="89">
        <f t="shared" si="61"/>
        <v>0</v>
      </c>
      <c r="DH47" s="226"/>
      <c r="DI47" s="239" t="s">
        <v>110</v>
      </c>
      <c r="DJ47" s="87">
        <f t="shared" si="62"/>
        <v>11141049.420059102</v>
      </c>
      <c r="DK47" s="85">
        <f t="shared" si="63"/>
        <v>0</v>
      </c>
      <c r="DL47" s="86">
        <f t="shared" si="64"/>
        <v>11141049.420059102</v>
      </c>
      <c r="DM47"/>
    </row>
    <row r="48" spans="1:117" s="101" customFormat="1" ht="15.6">
      <c r="A48" s="74">
        <v>36</v>
      </c>
      <c r="B48" s="74" t="s">
        <v>111</v>
      </c>
      <c r="C48" s="83"/>
      <c r="D48" s="84">
        <v>15628763.220000003</v>
      </c>
      <c r="E48" s="88">
        <v>156.85072630744375</v>
      </c>
      <c r="F48" s="85">
        <v>6534854.8200000003</v>
      </c>
      <c r="G48" s="88">
        <v>456.37648020113136</v>
      </c>
      <c r="H48" s="85">
        <v>22163618.040000003</v>
      </c>
      <c r="I48" s="89">
        <v>194.48594278694281</v>
      </c>
      <c r="J48" s="87">
        <v>11477809.379999997</v>
      </c>
      <c r="K48" s="88">
        <v>46.411741742956025</v>
      </c>
      <c r="L48" s="85">
        <v>32459922.779999997</v>
      </c>
      <c r="M48" s="88">
        <v>162.93996797413834</v>
      </c>
      <c r="N48" s="85">
        <v>43937732.159999996</v>
      </c>
      <c r="O48" s="89">
        <v>98.400808388463616</v>
      </c>
      <c r="P48" s="178">
        <f t="shared" si="27"/>
        <v>27106572.600000001</v>
      </c>
      <c r="Q48" s="179">
        <f t="shared" si="28"/>
        <v>38994777.599999994</v>
      </c>
      <c r="R48" s="180">
        <f t="shared" si="29"/>
        <v>66101350.199999996</v>
      </c>
      <c r="S48" s="80"/>
      <c r="T48" s="84">
        <v>36734289.710000001</v>
      </c>
      <c r="U48" s="88">
        <v>198.78938097299638</v>
      </c>
      <c r="V48" s="85">
        <v>11822471.09</v>
      </c>
      <c r="W48" s="88">
        <v>436.06045625553259</v>
      </c>
      <c r="X48" s="85">
        <v>48556760.799999997</v>
      </c>
      <c r="Y48" s="89">
        <v>229.14725108776696</v>
      </c>
      <c r="Z48" s="87">
        <v>30623743.910000004</v>
      </c>
      <c r="AA48" s="88">
        <v>36.649904449032114</v>
      </c>
      <c r="AB48" s="85">
        <v>28941744.510000005</v>
      </c>
      <c r="AC48" s="88">
        <v>113.14119713684805</v>
      </c>
      <c r="AD48" s="85">
        <v>59565488.420000009</v>
      </c>
      <c r="AE48" s="89">
        <v>54.578288180894418</v>
      </c>
      <c r="AF48" s="178">
        <f t="shared" si="30"/>
        <v>67358033.620000005</v>
      </c>
      <c r="AG48" s="179">
        <f t="shared" si="31"/>
        <v>40764215.600000009</v>
      </c>
      <c r="AH48" s="180">
        <f t="shared" si="32"/>
        <v>108122249.22000001</v>
      </c>
      <c r="AI48" s="82"/>
      <c r="AJ48" s="84">
        <v>9973009.3001800068</v>
      </c>
      <c r="AK48" s="88">
        <v>160.52616897934885</v>
      </c>
      <c r="AL48" s="85">
        <v>3545969.489999997</v>
      </c>
      <c r="AM48" s="88">
        <v>359.48595802919675</v>
      </c>
      <c r="AN48" s="85">
        <v>13518978.790180003</v>
      </c>
      <c r="AO48" s="89">
        <v>187.78706769151705</v>
      </c>
      <c r="AP48" s="87">
        <v>3718235.4645462222</v>
      </c>
      <c r="AQ48" s="88">
        <v>32.722304537060829</v>
      </c>
      <c r="AR48" s="85">
        <v>12303050.495453781</v>
      </c>
      <c r="AS48" s="88">
        <v>120.62878582868862</v>
      </c>
      <c r="AT48" s="85">
        <v>16021285.960000003</v>
      </c>
      <c r="AU48" s="89">
        <v>74.302994420766083</v>
      </c>
      <c r="AV48" s="178">
        <f t="shared" si="33"/>
        <v>13691244.764726229</v>
      </c>
      <c r="AW48" s="179">
        <f t="shared" si="34"/>
        <v>15849019.985453777</v>
      </c>
      <c r="AX48" s="180">
        <f t="shared" si="35"/>
        <v>29540264.750180006</v>
      </c>
      <c r="AY48" s="82"/>
      <c r="AZ48" s="84">
        <v>30616819.66699712</v>
      </c>
      <c r="BA48" s="88">
        <v>279.39133146259599</v>
      </c>
      <c r="BB48" s="85">
        <v>6982162.5930028819</v>
      </c>
      <c r="BC48" s="88">
        <v>442.24490708151012</v>
      </c>
      <c r="BD48" s="85">
        <v>37598982.260000005</v>
      </c>
      <c r="BE48" s="89">
        <v>299.89935759180685</v>
      </c>
      <c r="BF48" s="87">
        <v>21952626.399005257</v>
      </c>
      <c r="BG48" s="88">
        <v>42.287094827347246</v>
      </c>
      <c r="BH48" s="85">
        <v>27983524.200994741</v>
      </c>
      <c r="BI48" s="88">
        <v>143.91115557209946</v>
      </c>
      <c r="BJ48" s="85">
        <v>49936150.599999994</v>
      </c>
      <c r="BK48" s="89">
        <v>69.979456629432022</v>
      </c>
      <c r="BL48" s="178">
        <f t="shared" si="36"/>
        <v>52569446.066002376</v>
      </c>
      <c r="BM48" s="179">
        <f t="shared" si="37"/>
        <v>34965686.793997623</v>
      </c>
      <c r="BN48" s="180">
        <f t="shared" si="38"/>
        <v>87535132.859999999</v>
      </c>
      <c r="BO48" s="82"/>
      <c r="BP48" s="84">
        <v>9993717.8000000045</v>
      </c>
      <c r="BQ48" s="88">
        <v>130.91577871805291</v>
      </c>
      <c r="BR48" s="85">
        <v>3764664.9000000004</v>
      </c>
      <c r="BS48" s="88">
        <v>390.89034368186071</v>
      </c>
      <c r="BT48" s="85">
        <v>13758382.700000005</v>
      </c>
      <c r="BU48" s="89">
        <v>160.04074423041138</v>
      </c>
      <c r="BV48" s="87">
        <v>5700968.8100000024</v>
      </c>
      <c r="BW48" s="88">
        <v>25.280673371558322</v>
      </c>
      <c r="BX48" s="85">
        <v>14881296.190000005</v>
      </c>
      <c r="BY48" s="88">
        <v>126.91828803165862</v>
      </c>
      <c r="BZ48" s="85">
        <v>20582265.000000007</v>
      </c>
      <c r="CA48" s="89">
        <v>60.048970410610423</v>
      </c>
      <c r="CB48" s="178">
        <f t="shared" si="39"/>
        <v>15694686.610000007</v>
      </c>
      <c r="CC48" s="179">
        <f t="shared" si="40"/>
        <v>18645961.090000004</v>
      </c>
      <c r="CD48" s="180">
        <f t="shared" si="41"/>
        <v>34340647.70000001</v>
      </c>
      <c r="CE48" s="82"/>
      <c r="CF48" s="84">
        <v>35431994.226149768</v>
      </c>
      <c r="CG48" s="88">
        <f t="shared" si="42"/>
        <v>282.47970395233887</v>
      </c>
      <c r="CH48" s="85">
        <v>6990431.00385023</v>
      </c>
      <c r="CI48" s="88">
        <f t="shared" si="43"/>
        <v>378.55686146703295</v>
      </c>
      <c r="CJ48" s="85">
        <v>42422425.229999997</v>
      </c>
      <c r="CK48" s="89">
        <f t="shared" si="44"/>
        <v>294.80899824875951</v>
      </c>
      <c r="CL48" s="87">
        <v>23928422.113980591</v>
      </c>
      <c r="CM48" s="88">
        <f t="shared" si="45"/>
        <v>50.446569310062557</v>
      </c>
      <c r="CN48" s="85">
        <v>21803005.956019413</v>
      </c>
      <c r="CO48" s="88">
        <f t="shared" si="46"/>
        <v>133.30442996380131</v>
      </c>
      <c r="CP48" s="85">
        <v>45731428.070000008</v>
      </c>
      <c r="CQ48" s="89">
        <f t="shared" si="47"/>
        <v>71.691714982206975</v>
      </c>
      <c r="CR48" s="178">
        <f t="shared" si="48"/>
        <v>59360416.340130359</v>
      </c>
      <c r="CS48" s="179">
        <f t="shared" si="49"/>
        <v>28793436.959869642</v>
      </c>
      <c r="CT48" s="180">
        <f t="shared" si="50"/>
        <v>88153853.299999997</v>
      </c>
      <c r="CU48" s="82"/>
      <c r="CV48" s="87">
        <f t="shared" si="51"/>
        <v>138378593.92332691</v>
      </c>
      <c r="CW48" s="88">
        <f t="shared" si="65"/>
        <v>210.33026339934568</v>
      </c>
      <c r="CX48" s="102">
        <f t="shared" si="52"/>
        <v>39640553.896853112</v>
      </c>
      <c r="CY48" s="102">
        <f t="shared" si="53"/>
        <v>416.47986863682615</v>
      </c>
      <c r="CZ48" s="85">
        <f t="shared" si="54"/>
        <v>178019147.82018003</v>
      </c>
      <c r="DA48" s="103">
        <f t="shared" si="55"/>
        <v>236.3846438480609</v>
      </c>
      <c r="DB48" s="104">
        <f t="shared" si="56"/>
        <v>97401806.077532083</v>
      </c>
      <c r="DC48" s="102">
        <f t="shared" si="57"/>
        <v>40.32397939687047</v>
      </c>
      <c r="DD48" s="105">
        <f t="shared" si="58"/>
        <v>138372544.13246793</v>
      </c>
      <c r="DE48" s="102">
        <f t="shared" si="59"/>
        <v>134.04737163915883</v>
      </c>
      <c r="DF48" s="105">
        <f t="shared" si="60"/>
        <v>235774350.21000001</v>
      </c>
      <c r="DG48" s="103">
        <f t="shared" si="61"/>
        <v>68.385049775984143</v>
      </c>
      <c r="DH48" s="228"/>
      <c r="DI48" s="239" t="s">
        <v>111</v>
      </c>
      <c r="DJ48" s="104">
        <f t="shared" si="62"/>
        <v>178019147.82018003</v>
      </c>
      <c r="DK48" s="105">
        <f t="shared" si="63"/>
        <v>235774350.21000001</v>
      </c>
      <c r="DL48" s="106">
        <f t="shared" si="64"/>
        <v>413793498.03018004</v>
      </c>
      <c r="DM48"/>
    </row>
    <row r="49" spans="1:119" s="101" customFormat="1" ht="15.6">
      <c r="A49" s="74">
        <v>37</v>
      </c>
      <c r="B49" s="74" t="s">
        <v>112</v>
      </c>
      <c r="C49" s="83"/>
      <c r="D49" s="84">
        <v>1481.29</v>
      </c>
      <c r="E49" s="88">
        <v>1.4866269908973214E-2</v>
      </c>
      <c r="F49" s="85">
        <v>1083.3</v>
      </c>
      <c r="G49" s="88">
        <v>7.5654724491933792E-2</v>
      </c>
      <c r="H49" s="85">
        <v>2564.59</v>
      </c>
      <c r="I49" s="89">
        <v>2.2504299754299757E-2</v>
      </c>
      <c r="J49" s="87">
        <v>3912.8300000000008</v>
      </c>
      <c r="K49" s="88">
        <v>1.5821943842396408E-2</v>
      </c>
      <c r="L49" s="85">
        <v>4571.79</v>
      </c>
      <c r="M49" s="88">
        <v>2.2949140120674248E-2</v>
      </c>
      <c r="N49" s="85">
        <v>8484.6200000000008</v>
      </c>
      <c r="O49" s="89">
        <v>1.9001742370968248E-2</v>
      </c>
      <c r="P49" s="178">
        <f t="shared" si="27"/>
        <v>5394.1200000000008</v>
      </c>
      <c r="Q49" s="179">
        <f t="shared" si="28"/>
        <v>5655.09</v>
      </c>
      <c r="R49" s="180">
        <f t="shared" si="29"/>
        <v>11049.210000000001</v>
      </c>
      <c r="S49" s="80"/>
      <c r="T49" s="84">
        <v>85190.819781153768</v>
      </c>
      <c r="U49" s="88">
        <v>0.46101423118758467</v>
      </c>
      <c r="V49" s="85">
        <v>26828.683758131381</v>
      </c>
      <c r="W49" s="88">
        <v>0.98955015336867003</v>
      </c>
      <c r="X49" s="85">
        <v>112019.50353928516</v>
      </c>
      <c r="Y49" s="89">
        <v>0.5286382551334351</v>
      </c>
      <c r="Z49" s="87">
        <v>60960.99703303058</v>
      </c>
      <c r="AA49" s="88">
        <v>7.2956942264944008E-2</v>
      </c>
      <c r="AB49" s="85">
        <v>38666.514645724848</v>
      </c>
      <c r="AC49" s="88">
        <v>0.1511579840881809</v>
      </c>
      <c r="AD49" s="85">
        <v>99627.511678755429</v>
      </c>
      <c r="AE49" s="89">
        <v>9.1286064924178748E-2</v>
      </c>
      <c r="AF49" s="178">
        <f t="shared" si="30"/>
        <v>146151.81681418436</v>
      </c>
      <c r="AG49" s="179">
        <f t="shared" si="31"/>
        <v>65495.19840385623</v>
      </c>
      <c r="AH49" s="180">
        <f t="shared" si="32"/>
        <v>211647.01521804059</v>
      </c>
      <c r="AI49" s="82"/>
      <c r="AJ49" s="84">
        <v>2721.2773343150816</v>
      </c>
      <c r="AK49" s="88">
        <v>4.3801846770568052E-2</v>
      </c>
      <c r="AL49" s="85">
        <v>252.88381788972129</v>
      </c>
      <c r="AM49" s="88">
        <v>2.5637045609258037E-2</v>
      </c>
      <c r="AN49" s="85">
        <v>2974.1611522048029</v>
      </c>
      <c r="AO49" s="89">
        <v>4.1312957900359805E-2</v>
      </c>
      <c r="AP49" s="87">
        <v>7572.6766166346979</v>
      </c>
      <c r="AQ49" s="88">
        <v>6.6643286250415365E-2</v>
      </c>
      <c r="AR49" s="85">
        <v>9428.7168112182972</v>
      </c>
      <c r="AS49" s="88">
        <v>9.2446557159144405E-2</v>
      </c>
      <c r="AT49" s="85">
        <v>17001.393427852996</v>
      </c>
      <c r="AU49" s="89">
        <v>7.884850468114421E-2</v>
      </c>
      <c r="AV49" s="178">
        <f t="shared" si="33"/>
        <v>10293.953950949779</v>
      </c>
      <c r="AW49" s="179">
        <f t="shared" si="34"/>
        <v>9681.6006291080193</v>
      </c>
      <c r="AX49" s="180">
        <f t="shared" si="35"/>
        <v>19975.554580057797</v>
      </c>
      <c r="AY49" s="82"/>
      <c r="AZ49" s="84">
        <v>10876.163236328603</v>
      </c>
      <c r="BA49" s="88">
        <v>9.9249555011029E-2</v>
      </c>
      <c r="BB49" s="85">
        <v>13964.312174980329</v>
      </c>
      <c r="BC49" s="88">
        <v>0.88448899005449255</v>
      </c>
      <c r="BD49" s="85">
        <v>24840.475411308929</v>
      </c>
      <c r="BE49" s="89">
        <v>0.19813415604209017</v>
      </c>
      <c r="BF49" s="87">
        <v>35261.897239157763</v>
      </c>
      <c r="BG49" s="88">
        <v>6.7924592039338205E-2</v>
      </c>
      <c r="BH49" s="85">
        <v>22970.697781527262</v>
      </c>
      <c r="BI49" s="88">
        <v>0.11813164197236957</v>
      </c>
      <c r="BJ49" s="85">
        <v>58232.595020685025</v>
      </c>
      <c r="BK49" s="89">
        <v>8.16059169300348E-2</v>
      </c>
      <c r="BL49" s="178">
        <f t="shared" si="36"/>
        <v>46138.060475486367</v>
      </c>
      <c r="BM49" s="179">
        <f t="shared" si="37"/>
        <v>36935.009956507594</v>
      </c>
      <c r="BN49" s="180">
        <f t="shared" si="38"/>
        <v>83073.070431993954</v>
      </c>
      <c r="BO49" s="82"/>
      <c r="BP49" s="84">
        <v>119668.93300372337</v>
      </c>
      <c r="BQ49" s="88">
        <v>1.567639978041099</v>
      </c>
      <c r="BR49" s="85">
        <v>6244.8894758815841</v>
      </c>
      <c r="BS49" s="88">
        <v>0.64841547875418792</v>
      </c>
      <c r="BT49" s="85">
        <v>125913.82247960496</v>
      </c>
      <c r="BU49" s="89">
        <v>1.4646592043505138</v>
      </c>
      <c r="BV49" s="87">
        <v>38153.472788439198</v>
      </c>
      <c r="BW49" s="88">
        <v>0.16918974926915439</v>
      </c>
      <c r="BX49" s="85">
        <v>4396.6473917301691</v>
      </c>
      <c r="BY49" s="88">
        <v>3.7497738967942014E-2</v>
      </c>
      <c r="BZ49" s="85">
        <v>42550.120180169368</v>
      </c>
      <c r="CA49" s="89">
        <v>0.12414041446200925</v>
      </c>
      <c r="CB49" s="178">
        <f t="shared" si="39"/>
        <v>157822.40579216258</v>
      </c>
      <c r="CC49" s="179">
        <f t="shared" si="40"/>
        <v>10641.536867611754</v>
      </c>
      <c r="CD49" s="180">
        <f t="shared" si="41"/>
        <v>168463.94265977433</v>
      </c>
      <c r="CE49" s="82"/>
      <c r="CF49" s="84">
        <v>222751.76874507719</v>
      </c>
      <c r="CG49" s="88">
        <f t="shared" si="42"/>
        <v>1.7758767200162413</v>
      </c>
      <c r="CH49" s="85">
        <v>55661.954068152227</v>
      </c>
      <c r="CI49" s="88">
        <f t="shared" si="43"/>
        <v>3.0142940576276525</v>
      </c>
      <c r="CJ49" s="85">
        <v>278413.72281322943</v>
      </c>
      <c r="CK49" s="89">
        <f t="shared" si="44"/>
        <v>1.934799113352718</v>
      </c>
      <c r="CL49" s="87">
        <v>442438.55860851897</v>
      </c>
      <c r="CM49" s="88">
        <f t="shared" si="45"/>
        <v>0.93276135409063476</v>
      </c>
      <c r="CN49" s="85">
        <v>94803.533456025441</v>
      </c>
      <c r="CO49" s="88">
        <f t="shared" si="46"/>
        <v>0.57963250624258944</v>
      </c>
      <c r="CP49" s="85">
        <v>537242.09206454444</v>
      </c>
      <c r="CQ49" s="89">
        <f t="shared" si="47"/>
        <v>0.84221745452122532</v>
      </c>
      <c r="CR49" s="178">
        <f t="shared" si="48"/>
        <v>665190.32735359622</v>
      </c>
      <c r="CS49" s="179">
        <f t="shared" si="49"/>
        <v>150465.48752417768</v>
      </c>
      <c r="CT49" s="180">
        <f t="shared" si="50"/>
        <v>815655.81487777387</v>
      </c>
      <c r="CU49" s="82"/>
      <c r="CV49" s="87">
        <f t="shared" si="51"/>
        <v>442690.25210059801</v>
      </c>
      <c r="CW49" s="88">
        <f t="shared" si="65"/>
        <v>0.67287254978347832</v>
      </c>
      <c r="CX49" s="88">
        <f t="shared" si="52"/>
        <v>104036.02329503524</v>
      </c>
      <c r="CY49" s="88">
        <f t="shared" si="53"/>
        <v>1.09304500204912</v>
      </c>
      <c r="CZ49" s="85">
        <f t="shared" si="54"/>
        <v>546726.27539563319</v>
      </c>
      <c r="DA49" s="89">
        <f t="shared" si="55"/>
        <v>0.72597637655427194</v>
      </c>
      <c r="DB49" s="87">
        <f t="shared" si="56"/>
        <v>588300.43228578125</v>
      </c>
      <c r="DC49" s="88">
        <f t="shared" si="57"/>
        <v>0.24355415434266767</v>
      </c>
      <c r="DD49" s="85">
        <f t="shared" si="58"/>
        <v>174837.900086226</v>
      </c>
      <c r="DE49" s="88">
        <f t="shared" si="59"/>
        <v>0.16937291365425772</v>
      </c>
      <c r="DF49" s="85">
        <f t="shared" si="60"/>
        <v>763138.33237200719</v>
      </c>
      <c r="DG49" s="89">
        <f t="shared" si="61"/>
        <v>0.22134406392696657</v>
      </c>
      <c r="DH49" s="226"/>
      <c r="DI49" s="239" t="s">
        <v>112</v>
      </c>
      <c r="DJ49" s="87">
        <f t="shared" si="62"/>
        <v>546726.27539563319</v>
      </c>
      <c r="DK49" s="85">
        <f t="shared" si="63"/>
        <v>763138.33237200719</v>
      </c>
      <c r="DL49" s="86">
        <f t="shared" si="64"/>
        <v>1309864.6077676404</v>
      </c>
      <c r="DM49"/>
    </row>
    <row r="50" spans="1:119" s="101" customFormat="1" ht="15.6">
      <c r="A50" s="74">
        <v>38</v>
      </c>
      <c r="B50" s="74" t="s">
        <v>113</v>
      </c>
      <c r="C50" s="83"/>
      <c r="D50" s="84">
        <v>0</v>
      </c>
      <c r="E50" s="88">
        <v>0</v>
      </c>
      <c r="F50" s="85">
        <v>119.68</v>
      </c>
      <c r="G50" s="88">
        <v>8.3581255674278938E-3</v>
      </c>
      <c r="H50" s="85">
        <v>119.68</v>
      </c>
      <c r="I50" s="89">
        <v>1.0501930501930503E-3</v>
      </c>
      <c r="J50" s="87">
        <v>0</v>
      </c>
      <c r="K50" s="88">
        <v>0</v>
      </c>
      <c r="L50" s="85">
        <v>1540.8000000000002</v>
      </c>
      <c r="M50" s="88">
        <v>7.7343961769755143E-3</v>
      </c>
      <c r="N50" s="85">
        <v>1540.8000000000002</v>
      </c>
      <c r="O50" s="89">
        <v>3.4507007556246337E-3</v>
      </c>
      <c r="P50" s="178">
        <f t="shared" si="27"/>
        <v>0</v>
      </c>
      <c r="Q50" s="179">
        <f t="shared" si="28"/>
        <v>1660.4800000000002</v>
      </c>
      <c r="R50" s="180">
        <f t="shared" si="29"/>
        <v>1660.4800000000002</v>
      </c>
      <c r="S50" s="80"/>
      <c r="T50" s="84">
        <v>1464.9183458016792</v>
      </c>
      <c r="U50" s="88">
        <v>7.9274763017570162E-3</v>
      </c>
      <c r="V50" s="85">
        <v>1430.5475936329417</v>
      </c>
      <c r="W50" s="88">
        <v>5.2764369785812247E-2</v>
      </c>
      <c r="X50" s="85">
        <v>2895.4659394346209</v>
      </c>
      <c r="Y50" s="89">
        <v>1.3664174662979211E-2</v>
      </c>
      <c r="Z50" s="87">
        <v>2.8265247590195202</v>
      </c>
      <c r="AA50" s="88">
        <v>3.3827301666750689E-6</v>
      </c>
      <c r="AB50" s="85">
        <v>2.7934664156572921</v>
      </c>
      <c r="AC50" s="88">
        <v>1.0920424451948351E-5</v>
      </c>
      <c r="AD50" s="85">
        <v>5.6199911746768123</v>
      </c>
      <c r="AE50" s="89">
        <v>5.1494498919042755E-6</v>
      </c>
      <c r="AF50" s="178">
        <f t="shared" si="30"/>
        <v>1467.7448705606987</v>
      </c>
      <c r="AG50" s="179">
        <f t="shared" si="31"/>
        <v>1433.341060048599</v>
      </c>
      <c r="AH50" s="180">
        <f t="shared" si="32"/>
        <v>2901.085930609298</v>
      </c>
      <c r="AI50" s="82"/>
      <c r="AJ50" s="84">
        <v>27.449456588376506</v>
      </c>
      <c r="AK50" s="88">
        <v>4.4182813572804909E-4</v>
      </c>
      <c r="AL50" s="85">
        <v>-121.38383261450804</v>
      </c>
      <c r="AM50" s="88">
        <v>-1.230574134372547E-2</v>
      </c>
      <c r="AN50" s="85">
        <v>-93.934376026131531</v>
      </c>
      <c r="AO50" s="89">
        <v>-1.3048072123755959E-3</v>
      </c>
      <c r="AP50" s="87">
        <v>0</v>
      </c>
      <c r="AQ50" s="88">
        <v>0</v>
      </c>
      <c r="AR50" s="85">
        <v>-398.8179759518805</v>
      </c>
      <c r="AS50" s="88">
        <v>-3.9103251850837869E-3</v>
      </c>
      <c r="AT50" s="85">
        <v>-398.8179759518805</v>
      </c>
      <c r="AU50" s="89">
        <v>-1.8496249249928369E-3</v>
      </c>
      <c r="AV50" s="178">
        <f t="shared" si="33"/>
        <v>27.449456588376506</v>
      </c>
      <c r="AW50" s="179">
        <f t="shared" si="34"/>
        <v>-520.20180856638854</v>
      </c>
      <c r="AX50" s="180">
        <f t="shared" si="35"/>
        <v>-492.75235197801203</v>
      </c>
      <c r="AY50" s="82"/>
      <c r="AZ50" s="84">
        <v>473.6496010947879</v>
      </c>
      <c r="BA50" s="88">
        <v>4.3222514335558831E-3</v>
      </c>
      <c r="BB50" s="85">
        <v>117.01159510254745</v>
      </c>
      <c r="BC50" s="88">
        <v>7.4114260895963673E-3</v>
      </c>
      <c r="BD50" s="85">
        <v>590.66119619733536</v>
      </c>
      <c r="BE50" s="89">
        <v>4.7112688335300976E-3</v>
      </c>
      <c r="BF50" s="87">
        <v>0</v>
      </c>
      <c r="BG50" s="88">
        <v>0</v>
      </c>
      <c r="BH50" s="85">
        <v>232.06516946379438</v>
      </c>
      <c r="BI50" s="88">
        <v>1.1934439159876286E-3</v>
      </c>
      <c r="BJ50" s="85">
        <v>232.06516946379438</v>
      </c>
      <c r="BK50" s="89">
        <v>3.252111800082042E-4</v>
      </c>
      <c r="BL50" s="178">
        <f t="shared" si="36"/>
        <v>473.6496010947879</v>
      </c>
      <c r="BM50" s="179">
        <f t="shared" si="37"/>
        <v>349.07676456634181</v>
      </c>
      <c r="BN50" s="180">
        <f t="shared" si="38"/>
        <v>822.72636566112965</v>
      </c>
      <c r="BO50" s="82"/>
      <c r="BP50" s="84">
        <v>539.19999999999993</v>
      </c>
      <c r="BQ50" s="88">
        <v>7.0634161677823326E-3</v>
      </c>
      <c r="BR50" s="85">
        <v>0</v>
      </c>
      <c r="BS50" s="88">
        <v>0</v>
      </c>
      <c r="BT50" s="85">
        <v>539.19999999999993</v>
      </c>
      <c r="BU50" s="89">
        <v>6.2721012469756183E-3</v>
      </c>
      <c r="BV50" s="87">
        <v>455.46999999999991</v>
      </c>
      <c r="BW50" s="88">
        <v>2.0197599187608364E-3</v>
      </c>
      <c r="BX50" s="85">
        <v>0</v>
      </c>
      <c r="BY50" s="88">
        <v>0</v>
      </c>
      <c r="BZ50" s="85">
        <v>455.46999999999991</v>
      </c>
      <c r="CA50" s="89">
        <v>1.3288384224438231E-3</v>
      </c>
      <c r="CB50" s="178">
        <f t="shared" si="39"/>
        <v>994.66999999999985</v>
      </c>
      <c r="CC50" s="179">
        <f t="shared" si="40"/>
        <v>0</v>
      </c>
      <c r="CD50" s="180">
        <f t="shared" si="41"/>
        <v>994.66999999999985</v>
      </c>
      <c r="CE50" s="82"/>
      <c r="CF50" s="84">
        <v>0</v>
      </c>
      <c r="CG50" s="88">
        <f t="shared" si="42"/>
        <v>0</v>
      </c>
      <c r="CH50" s="85">
        <v>0</v>
      </c>
      <c r="CI50" s="88">
        <f t="shared" si="43"/>
        <v>0</v>
      </c>
      <c r="CJ50" s="85">
        <v>0</v>
      </c>
      <c r="CK50" s="89">
        <f t="shared" si="44"/>
        <v>0</v>
      </c>
      <c r="CL50" s="87">
        <v>0</v>
      </c>
      <c r="CM50" s="88">
        <f t="shared" si="45"/>
        <v>0</v>
      </c>
      <c r="CN50" s="85">
        <v>0</v>
      </c>
      <c r="CO50" s="88">
        <f t="shared" si="46"/>
        <v>0</v>
      </c>
      <c r="CP50" s="85">
        <v>0</v>
      </c>
      <c r="CQ50" s="89">
        <f t="shared" si="47"/>
        <v>0</v>
      </c>
      <c r="CR50" s="178">
        <f t="shared" si="48"/>
        <v>0</v>
      </c>
      <c r="CS50" s="179">
        <f t="shared" si="49"/>
        <v>0</v>
      </c>
      <c r="CT50" s="180">
        <f t="shared" si="50"/>
        <v>0</v>
      </c>
      <c r="CU50" s="82"/>
      <c r="CV50" s="87">
        <f t="shared" si="51"/>
        <v>2505.2174034848435</v>
      </c>
      <c r="CW50" s="88">
        <f t="shared" si="65"/>
        <v>3.8078363235830434E-3</v>
      </c>
      <c r="CX50" s="88">
        <f t="shared" si="52"/>
        <v>1545.8553561209812</v>
      </c>
      <c r="CY50" s="88">
        <f t="shared" si="53"/>
        <v>1.6241388486246913E-2</v>
      </c>
      <c r="CZ50" s="85">
        <f t="shared" si="54"/>
        <v>4051.072759605825</v>
      </c>
      <c r="DA50" s="89">
        <f t="shared" si="55"/>
        <v>5.3792606200390456E-3</v>
      </c>
      <c r="DB50" s="87">
        <f t="shared" si="56"/>
        <v>458.29652475901946</v>
      </c>
      <c r="DC50" s="88">
        <f t="shared" si="57"/>
        <v>1.8973302822875422E-4</v>
      </c>
      <c r="DD50" s="85">
        <f t="shared" si="58"/>
        <v>1376.8406599275713</v>
      </c>
      <c r="DE50" s="88">
        <f t="shared" si="59"/>
        <v>1.3338041356855416E-3</v>
      </c>
      <c r="DF50" s="85">
        <f t="shared" si="60"/>
        <v>1835.1371846865909</v>
      </c>
      <c r="DG50" s="89">
        <f t="shared" si="61"/>
        <v>5.3227141802649413E-4</v>
      </c>
      <c r="DH50" s="226"/>
      <c r="DI50" s="239" t="s">
        <v>113</v>
      </c>
      <c r="DJ50" s="87">
        <f t="shared" si="62"/>
        <v>4051.072759605825</v>
      </c>
      <c r="DK50" s="85">
        <f t="shared" si="63"/>
        <v>1835.1371846865909</v>
      </c>
      <c r="DL50" s="86">
        <f t="shared" si="64"/>
        <v>5886.2099442924155</v>
      </c>
      <c r="DM50"/>
    </row>
    <row r="51" spans="1:119" s="101" customFormat="1" ht="15.6">
      <c r="A51" s="74">
        <v>39</v>
      </c>
      <c r="B51" s="74" t="s">
        <v>114</v>
      </c>
      <c r="C51" s="83"/>
      <c r="D51" s="84">
        <v>28892.55000000001</v>
      </c>
      <c r="E51" s="88">
        <v>0.28996647966198663</v>
      </c>
      <c r="F51" s="85">
        <v>4096.66</v>
      </c>
      <c r="G51" s="88">
        <v>0.28609958796005308</v>
      </c>
      <c r="H51" s="85">
        <v>32989.210000000006</v>
      </c>
      <c r="I51" s="89">
        <v>0.28948060723060731</v>
      </c>
      <c r="J51" s="87">
        <v>1193491.3700000006</v>
      </c>
      <c r="K51" s="88">
        <v>4.8260091628117641</v>
      </c>
      <c r="L51" s="85">
        <v>250980.02000000005</v>
      </c>
      <c r="M51" s="88">
        <v>1.2598513156705857</v>
      </c>
      <c r="N51" s="85">
        <v>1444471.3900000006</v>
      </c>
      <c r="O51" s="89">
        <v>3.2349678848333117</v>
      </c>
      <c r="P51" s="178">
        <f t="shared" si="27"/>
        <v>1222383.9200000006</v>
      </c>
      <c r="Q51" s="179">
        <f t="shared" si="28"/>
        <v>255076.68000000005</v>
      </c>
      <c r="R51" s="180">
        <f t="shared" si="29"/>
        <v>1477460.6000000006</v>
      </c>
      <c r="S51" s="80"/>
      <c r="T51" s="84">
        <v>46806.009603908438</v>
      </c>
      <c r="U51" s="88">
        <v>0.25329297907845899</v>
      </c>
      <c r="V51" s="85">
        <v>17069.594990039936</v>
      </c>
      <c r="W51" s="88">
        <v>0.62959556617143464</v>
      </c>
      <c r="X51" s="85">
        <v>63875.604593948374</v>
      </c>
      <c r="Y51" s="89">
        <v>0.30143936628228318</v>
      </c>
      <c r="Z51" s="87">
        <v>2126289.9355621682</v>
      </c>
      <c r="AA51" s="88">
        <v>2.5447026724856161</v>
      </c>
      <c r="AB51" s="85">
        <v>523461.25992618373</v>
      </c>
      <c r="AC51" s="88">
        <v>2.0463532729461997</v>
      </c>
      <c r="AD51" s="85">
        <v>2649751.1954883519</v>
      </c>
      <c r="AE51" s="89">
        <v>2.4278972302773028</v>
      </c>
      <c r="AF51" s="178">
        <f t="shared" si="30"/>
        <v>2173095.9451660765</v>
      </c>
      <c r="AG51" s="179">
        <f t="shared" si="31"/>
        <v>540530.85491622367</v>
      </c>
      <c r="AH51" s="180">
        <f t="shared" si="32"/>
        <v>2713626.8000823003</v>
      </c>
      <c r="AI51" s="82"/>
      <c r="AJ51" s="84">
        <v>26364.100672431035</v>
      </c>
      <c r="AK51" s="88">
        <v>0.42435818037940082</v>
      </c>
      <c r="AL51" s="85">
        <v>472.59594386228963</v>
      </c>
      <c r="AM51" s="88">
        <v>4.7911186522940963E-2</v>
      </c>
      <c r="AN51" s="85">
        <v>26836.696616293324</v>
      </c>
      <c r="AO51" s="89">
        <v>0.37277849476036345</v>
      </c>
      <c r="AP51" s="87">
        <v>893204.37675400928</v>
      </c>
      <c r="AQ51" s="88">
        <v>7.8606387112031086</v>
      </c>
      <c r="AR51" s="85">
        <v>147712.24415134691</v>
      </c>
      <c r="AS51" s="88">
        <v>1.4482870464192616</v>
      </c>
      <c r="AT51" s="85">
        <v>1040916.6209053562</v>
      </c>
      <c r="AU51" s="89">
        <v>4.8275289554605365</v>
      </c>
      <c r="AV51" s="178">
        <f t="shared" si="33"/>
        <v>919568.47742644034</v>
      </c>
      <c r="AW51" s="179">
        <f t="shared" si="34"/>
        <v>148184.84009520919</v>
      </c>
      <c r="AX51" s="180">
        <f t="shared" si="35"/>
        <v>1067753.3175216494</v>
      </c>
      <c r="AY51" s="82"/>
      <c r="AZ51" s="84">
        <v>52094.239688412534</v>
      </c>
      <c r="BA51" s="88">
        <v>0.47538180471978148</v>
      </c>
      <c r="BB51" s="85">
        <v>108.97780268144423</v>
      </c>
      <c r="BC51" s="88">
        <v>6.9025717431874991E-3</v>
      </c>
      <c r="BD51" s="85">
        <v>52203.217491093979</v>
      </c>
      <c r="BE51" s="89">
        <v>0.41638657348605734</v>
      </c>
      <c r="BF51" s="87">
        <v>2321587.9858797975</v>
      </c>
      <c r="BG51" s="88">
        <v>4.4720485615050434</v>
      </c>
      <c r="BH51" s="85">
        <v>330950.22846520395</v>
      </c>
      <c r="BI51" s="88">
        <v>1.7019811183605242</v>
      </c>
      <c r="BJ51" s="85">
        <v>2652538.2143450016</v>
      </c>
      <c r="BK51" s="89">
        <v>3.7172104917648006</v>
      </c>
      <c r="BL51" s="178">
        <f t="shared" si="36"/>
        <v>2373682.2255682102</v>
      </c>
      <c r="BM51" s="179">
        <f t="shared" si="37"/>
        <v>331059.2062678854</v>
      </c>
      <c r="BN51" s="180">
        <f t="shared" si="38"/>
        <v>2704741.4318360956</v>
      </c>
      <c r="BO51" s="82"/>
      <c r="BP51" s="84">
        <v>18790.087010898249</v>
      </c>
      <c r="BQ51" s="88">
        <v>0.24614652148890118</v>
      </c>
      <c r="BR51" s="85">
        <v>0</v>
      </c>
      <c r="BS51" s="88">
        <v>0</v>
      </c>
      <c r="BT51" s="85">
        <v>18790.087010898249</v>
      </c>
      <c r="BU51" s="89">
        <v>0.21857071248485774</v>
      </c>
      <c r="BV51" s="87">
        <v>220698.76035574314</v>
      </c>
      <c r="BW51" s="88">
        <v>0.97867809139291972</v>
      </c>
      <c r="BX51" s="85">
        <v>0</v>
      </c>
      <c r="BY51" s="88">
        <v>0</v>
      </c>
      <c r="BZ51" s="85">
        <v>220698.76035574314</v>
      </c>
      <c r="CA51" s="89">
        <v>0.6438909094922457</v>
      </c>
      <c r="CB51" s="178">
        <f t="shared" si="39"/>
        <v>239488.84736664139</v>
      </c>
      <c r="CC51" s="179">
        <f t="shared" si="40"/>
        <v>0</v>
      </c>
      <c r="CD51" s="180">
        <f t="shared" si="41"/>
        <v>239488.84736664139</v>
      </c>
      <c r="CE51" s="82"/>
      <c r="CF51" s="84">
        <v>1255.5655605529764</v>
      </c>
      <c r="CG51" s="88">
        <f t="shared" si="42"/>
        <v>1.0009930165770908E-2</v>
      </c>
      <c r="CH51" s="85">
        <v>758.95290875406329</v>
      </c>
      <c r="CI51" s="88">
        <f t="shared" si="43"/>
        <v>4.110001672013773E-2</v>
      </c>
      <c r="CJ51" s="85">
        <v>2014.5184693070396</v>
      </c>
      <c r="CK51" s="89">
        <f t="shared" si="44"/>
        <v>1.3999627995573529E-2</v>
      </c>
      <c r="CL51" s="87">
        <v>120782.44874540092</v>
      </c>
      <c r="CM51" s="88">
        <f t="shared" si="45"/>
        <v>0.25463693941248094</v>
      </c>
      <c r="CN51" s="85">
        <v>25147.119397083978</v>
      </c>
      <c r="CO51" s="88">
        <f t="shared" si="46"/>
        <v>0.15375047015177476</v>
      </c>
      <c r="CP51" s="85">
        <v>145929.5681424849</v>
      </c>
      <c r="CQ51" s="89">
        <f t="shared" si="47"/>
        <v>0.2287691735918182</v>
      </c>
      <c r="CR51" s="178">
        <f t="shared" si="48"/>
        <v>122038.0143059539</v>
      </c>
      <c r="CS51" s="179">
        <f t="shared" si="49"/>
        <v>25906.072305838043</v>
      </c>
      <c r="CT51" s="180">
        <f t="shared" si="50"/>
        <v>147944.08661179195</v>
      </c>
      <c r="CU51" s="82"/>
      <c r="CV51" s="87">
        <f t="shared" si="51"/>
        <v>174202.55253620326</v>
      </c>
      <c r="CW51" s="88">
        <f t="shared" si="65"/>
        <v>0.26478133446044111</v>
      </c>
      <c r="CX51" s="88">
        <f t="shared" si="52"/>
        <v>22506.781645337735</v>
      </c>
      <c r="CY51" s="88">
        <f t="shared" si="53"/>
        <v>0.23646545120127899</v>
      </c>
      <c r="CZ51" s="85">
        <f t="shared" si="54"/>
        <v>196709.33418154099</v>
      </c>
      <c r="DA51" s="89">
        <f t="shared" si="55"/>
        <v>0.26120260922191474</v>
      </c>
      <c r="DB51" s="87">
        <f t="shared" si="56"/>
        <v>6876054.8772971202</v>
      </c>
      <c r="DC51" s="88">
        <f t="shared" si="57"/>
        <v>2.8466607178020111</v>
      </c>
      <c r="DD51" s="85">
        <f t="shared" si="58"/>
        <v>1278250.8719398186</v>
      </c>
      <c r="DE51" s="88">
        <f t="shared" si="59"/>
        <v>1.2382960127911009</v>
      </c>
      <c r="DF51" s="85">
        <f t="shared" si="60"/>
        <v>8154305.7492369385</v>
      </c>
      <c r="DG51" s="89">
        <f t="shared" si="61"/>
        <v>2.3651114044148072</v>
      </c>
      <c r="DH51" s="226"/>
      <c r="DI51" s="239" t="s">
        <v>114</v>
      </c>
      <c r="DJ51" s="87">
        <f t="shared" si="62"/>
        <v>196709.33418154099</v>
      </c>
      <c r="DK51" s="85">
        <f t="shared" si="63"/>
        <v>8154305.7492369385</v>
      </c>
      <c r="DL51" s="86">
        <f t="shared" si="64"/>
        <v>8351015.0834184792</v>
      </c>
      <c r="DM51"/>
    </row>
    <row r="52" spans="1:119" s="101" customFormat="1" ht="15.6">
      <c r="A52" s="74">
        <v>40</v>
      </c>
      <c r="B52" s="74" t="s">
        <v>115</v>
      </c>
      <c r="C52" s="83"/>
      <c r="D52" s="84">
        <v>7289.91</v>
      </c>
      <c r="E52" s="88">
        <v>7.3161750684959004E-2</v>
      </c>
      <c r="F52" s="85">
        <v>5756.3999999999987</v>
      </c>
      <c r="G52" s="88">
        <v>0.40201131363922055</v>
      </c>
      <c r="H52" s="85">
        <v>13046.309999999998</v>
      </c>
      <c r="I52" s="89">
        <v>0.11448148473148471</v>
      </c>
      <c r="J52" s="87">
        <v>4153.6099999999969</v>
      </c>
      <c r="K52" s="88">
        <v>1.6795563355222708E-2</v>
      </c>
      <c r="L52" s="85">
        <v>12200.980000000003</v>
      </c>
      <c r="M52" s="88">
        <v>6.1245595189093151E-2</v>
      </c>
      <c r="N52" s="85">
        <v>16354.59</v>
      </c>
      <c r="O52" s="89">
        <v>3.6626944490479665E-2</v>
      </c>
      <c r="P52" s="178">
        <f t="shared" si="27"/>
        <v>11443.519999999997</v>
      </c>
      <c r="Q52" s="179">
        <f t="shared" si="28"/>
        <v>17957.38</v>
      </c>
      <c r="R52" s="180">
        <f t="shared" si="29"/>
        <v>29400.899999999998</v>
      </c>
      <c r="S52" s="80"/>
      <c r="T52" s="84">
        <v>9472.8804880621992</v>
      </c>
      <c r="U52" s="88">
        <v>5.1262949770345796E-2</v>
      </c>
      <c r="V52" s="85">
        <v>19369.903986721703</v>
      </c>
      <c r="W52" s="88">
        <v>0.71444024737096867</v>
      </c>
      <c r="X52" s="85">
        <v>28842.784474783904</v>
      </c>
      <c r="Y52" s="89">
        <v>0.13611379068995999</v>
      </c>
      <c r="Z52" s="87">
        <v>6956.3710514115701</v>
      </c>
      <c r="AA52" s="88">
        <v>8.3252503382839019E-3</v>
      </c>
      <c r="AB52" s="85">
        <v>32898.017783967414</v>
      </c>
      <c r="AC52" s="88">
        <v>0.12860735171721649</v>
      </c>
      <c r="AD52" s="85">
        <v>39854.388835378981</v>
      </c>
      <c r="AE52" s="89">
        <v>3.6517526789898433E-2</v>
      </c>
      <c r="AF52" s="178">
        <f t="shared" si="30"/>
        <v>16429.251539473771</v>
      </c>
      <c r="AG52" s="179">
        <f t="shared" si="31"/>
        <v>52267.921770689121</v>
      </c>
      <c r="AH52" s="180">
        <f t="shared" si="32"/>
        <v>68697.173310162892</v>
      </c>
      <c r="AI52" s="82"/>
      <c r="AJ52" s="84">
        <v>152.74068682291551</v>
      </c>
      <c r="AK52" s="88">
        <v>2.4585234571589728E-3</v>
      </c>
      <c r="AL52" s="85">
        <v>5282.5244815998267</v>
      </c>
      <c r="AM52" s="88">
        <v>0.53553573414434574</v>
      </c>
      <c r="AN52" s="85">
        <v>5435.2651684227421</v>
      </c>
      <c r="AO52" s="89">
        <v>7.549923140979764E-2</v>
      </c>
      <c r="AP52" s="87">
        <v>0</v>
      </c>
      <c r="AQ52" s="88">
        <v>0</v>
      </c>
      <c r="AR52" s="85">
        <v>963.63309327299476</v>
      </c>
      <c r="AS52" s="88">
        <v>9.4482169335823232E-3</v>
      </c>
      <c r="AT52" s="85">
        <v>963.63309327299476</v>
      </c>
      <c r="AU52" s="89">
        <v>4.4691059464198515E-3</v>
      </c>
      <c r="AV52" s="178">
        <f t="shared" si="33"/>
        <v>152.74068682291551</v>
      </c>
      <c r="AW52" s="179">
        <f t="shared" si="34"/>
        <v>6246.157574872821</v>
      </c>
      <c r="AX52" s="180">
        <f t="shared" si="35"/>
        <v>6398.8982616957364</v>
      </c>
      <c r="AY52" s="82"/>
      <c r="AZ52" s="84">
        <v>10843.952783448813</v>
      </c>
      <c r="BA52" s="88">
        <v>9.8955621107541358E-2</v>
      </c>
      <c r="BB52" s="85">
        <v>7052.7986116106695</v>
      </c>
      <c r="BC52" s="88">
        <v>0.44671893916966487</v>
      </c>
      <c r="BD52" s="85">
        <v>17896.75139505948</v>
      </c>
      <c r="BE52" s="89">
        <v>0.14274918957230864</v>
      </c>
      <c r="BF52" s="87">
        <v>12674.832190900341</v>
      </c>
      <c r="BG52" s="88">
        <v>2.4415385249830661E-2</v>
      </c>
      <c r="BH52" s="85">
        <v>19111.014625247761</v>
      </c>
      <c r="BI52" s="88">
        <v>9.8282410003845522E-2</v>
      </c>
      <c r="BJ52" s="85">
        <v>31785.8468161481</v>
      </c>
      <c r="BK52" s="89">
        <v>4.4544007937616363E-2</v>
      </c>
      <c r="BL52" s="178">
        <f t="shared" si="36"/>
        <v>23518.784974349153</v>
      </c>
      <c r="BM52" s="179">
        <f t="shared" si="37"/>
        <v>26163.81323685843</v>
      </c>
      <c r="BN52" s="180">
        <f t="shared" si="38"/>
        <v>49682.598211207587</v>
      </c>
      <c r="BO52" s="82"/>
      <c r="BP52" s="84">
        <v>851.45048288948476</v>
      </c>
      <c r="BQ52" s="88">
        <v>1.1153837364442993E-2</v>
      </c>
      <c r="BR52" s="85">
        <v>0</v>
      </c>
      <c r="BS52" s="88">
        <v>0</v>
      </c>
      <c r="BT52" s="85">
        <v>851.45048288948476</v>
      </c>
      <c r="BU52" s="89">
        <v>9.9042723209739059E-3</v>
      </c>
      <c r="BV52" s="87">
        <v>927.9</v>
      </c>
      <c r="BW52" s="88">
        <v>4.1147281459112135E-3</v>
      </c>
      <c r="BX52" s="85">
        <v>2646.2000000000003</v>
      </c>
      <c r="BY52" s="88">
        <v>2.2568677452644331E-2</v>
      </c>
      <c r="BZ52" s="85">
        <v>3574.1000000000004</v>
      </c>
      <c r="CA52" s="89">
        <v>1.0427473611119216E-2</v>
      </c>
      <c r="CB52" s="178">
        <f t="shared" si="39"/>
        <v>1779.3504828894847</v>
      </c>
      <c r="CC52" s="179">
        <f t="shared" si="40"/>
        <v>2646.2000000000003</v>
      </c>
      <c r="CD52" s="180">
        <f t="shared" si="41"/>
        <v>4425.5504828894846</v>
      </c>
      <c r="CE52" s="82"/>
      <c r="CF52" s="84">
        <v>0</v>
      </c>
      <c r="CG52" s="88">
        <f t="shared" si="42"/>
        <v>0</v>
      </c>
      <c r="CH52" s="85">
        <v>0</v>
      </c>
      <c r="CI52" s="88">
        <f t="shared" si="43"/>
        <v>0</v>
      </c>
      <c r="CJ52" s="85">
        <v>0</v>
      </c>
      <c r="CK52" s="89">
        <f t="shared" si="44"/>
        <v>0</v>
      </c>
      <c r="CL52" s="87">
        <v>0</v>
      </c>
      <c r="CM52" s="88">
        <f t="shared" si="45"/>
        <v>0</v>
      </c>
      <c r="CN52" s="85">
        <v>0</v>
      </c>
      <c r="CO52" s="88">
        <f t="shared" si="46"/>
        <v>0</v>
      </c>
      <c r="CP52" s="85">
        <v>0</v>
      </c>
      <c r="CQ52" s="89">
        <f t="shared" si="47"/>
        <v>0</v>
      </c>
      <c r="CR52" s="178">
        <f t="shared" si="48"/>
        <v>0</v>
      </c>
      <c r="CS52" s="179">
        <f t="shared" si="49"/>
        <v>0</v>
      </c>
      <c r="CT52" s="180">
        <f t="shared" si="50"/>
        <v>0</v>
      </c>
      <c r="CU52" s="82"/>
      <c r="CV52" s="87">
        <f t="shared" si="51"/>
        <v>28610.934441223413</v>
      </c>
      <c r="CW52" s="88">
        <f t="shared" si="65"/>
        <v>4.3487545338538817E-2</v>
      </c>
      <c r="CX52" s="88">
        <f t="shared" si="52"/>
        <v>37461.627079932194</v>
      </c>
      <c r="CY52" s="88">
        <f t="shared" si="53"/>
        <v>0.39358717251452191</v>
      </c>
      <c r="CZ52" s="85">
        <f t="shared" si="54"/>
        <v>66072.561521155614</v>
      </c>
      <c r="DA52" s="89">
        <f t="shared" si="55"/>
        <v>8.7735162843740819E-2</v>
      </c>
      <c r="DB52" s="87">
        <f t="shared" si="56"/>
        <v>24712.713242311911</v>
      </c>
      <c r="DC52" s="88">
        <f t="shared" si="57"/>
        <v>1.023096983263868E-2</v>
      </c>
      <c r="DD52" s="85">
        <f t="shared" si="58"/>
        <v>67819.84550248817</v>
      </c>
      <c r="DE52" s="88">
        <f t="shared" si="59"/>
        <v>6.5699970262014032E-2</v>
      </c>
      <c r="DF52" s="85">
        <f t="shared" si="60"/>
        <v>92532.558744800073</v>
      </c>
      <c r="DG52" s="89">
        <f t="shared" si="61"/>
        <v>2.6838558265673228E-2</v>
      </c>
      <c r="DH52" s="226"/>
      <c r="DI52" s="239" t="s">
        <v>115</v>
      </c>
      <c r="DJ52" s="87">
        <f t="shared" si="62"/>
        <v>66072.561521155614</v>
      </c>
      <c r="DK52" s="85">
        <f t="shared" si="63"/>
        <v>92532.558744800073</v>
      </c>
      <c r="DL52" s="86">
        <f t="shared" si="64"/>
        <v>158605.12026595569</v>
      </c>
      <c r="DM52"/>
    </row>
    <row r="53" spans="1:119" s="101" customFormat="1" ht="15.6">
      <c r="A53" s="74">
        <v>41</v>
      </c>
      <c r="B53" s="74" t="s">
        <v>116</v>
      </c>
      <c r="C53" s="83"/>
      <c r="D53" s="84">
        <v>729150.11000000034</v>
      </c>
      <c r="E53" s="88">
        <v>7.3177719011250426</v>
      </c>
      <c r="F53" s="85">
        <v>295136.39</v>
      </c>
      <c r="G53" s="88">
        <v>20.611522452685243</v>
      </c>
      <c r="H53" s="85">
        <v>1024286.5000000003</v>
      </c>
      <c r="I53" s="89">
        <v>8.9881230256230289</v>
      </c>
      <c r="J53" s="87">
        <v>936722.76</v>
      </c>
      <c r="K53" s="88">
        <v>3.7877380066638633</v>
      </c>
      <c r="L53" s="85">
        <v>2053086.7699999996</v>
      </c>
      <c r="M53" s="88">
        <v>10.305936179184192</v>
      </c>
      <c r="N53" s="85">
        <v>2989809.5299999993</v>
      </c>
      <c r="O53" s="89">
        <v>6.6958320381261212</v>
      </c>
      <c r="P53" s="178">
        <f t="shared" si="27"/>
        <v>1665872.8700000003</v>
      </c>
      <c r="Q53" s="179">
        <f t="shared" si="28"/>
        <v>2348223.1599999997</v>
      </c>
      <c r="R53" s="180">
        <f t="shared" si="29"/>
        <v>4014096.0300000003</v>
      </c>
      <c r="S53" s="80"/>
      <c r="T53" s="84">
        <v>1470153.9442119645</v>
      </c>
      <c r="U53" s="88">
        <v>7.955808995140238</v>
      </c>
      <c r="V53" s="85">
        <v>792557.76573110104</v>
      </c>
      <c r="W53" s="88">
        <v>29.232729630093726</v>
      </c>
      <c r="X53" s="85">
        <v>2262711.7099430654</v>
      </c>
      <c r="Y53" s="89">
        <v>10.678104548060261</v>
      </c>
      <c r="Z53" s="87">
        <v>2170069.2519528395</v>
      </c>
      <c r="AA53" s="88">
        <v>2.5970969116510663</v>
      </c>
      <c r="AB53" s="85">
        <v>3049231.3102585385</v>
      </c>
      <c r="AC53" s="88">
        <v>11.920279396793374</v>
      </c>
      <c r="AD53" s="85">
        <v>5219300.5622113775</v>
      </c>
      <c r="AE53" s="89">
        <v>4.7823076372430222</v>
      </c>
      <c r="AF53" s="178">
        <f t="shared" si="30"/>
        <v>3640223.196164804</v>
      </c>
      <c r="AG53" s="179">
        <f t="shared" si="31"/>
        <v>3841789.0759896394</v>
      </c>
      <c r="AH53" s="180">
        <f t="shared" si="32"/>
        <v>7482012.272154443</v>
      </c>
      <c r="AI53" s="82"/>
      <c r="AJ53" s="84">
        <v>176609.35664226557</v>
      </c>
      <c r="AK53" s="88">
        <v>2.842715029572739</v>
      </c>
      <c r="AL53" s="85">
        <v>145726.5754465108</v>
      </c>
      <c r="AM53" s="88">
        <v>14.773578208283739</v>
      </c>
      <c r="AN53" s="85">
        <v>322335.93208877638</v>
      </c>
      <c r="AO53" s="89">
        <v>4.4774476266307781</v>
      </c>
      <c r="AP53" s="87">
        <v>494194.14191480289</v>
      </c>
      <c r="AQ53" s="88">
        <v>4.3491520013623415</v>
      </c>
      <c r="AR53" s="85">
        <v>1016222.9475912775</v>
      </c>
      <c r="AS53" s="88">
        <v>9.9638492375923118</v>
      </c>
      <c r="AT53" s="85">
        <v>1510417.0895060804</v>
      </c>
      <c r="AU53" s="89">
        <v>7.0049628260052605</v>
      </c>
      <c r="AV53" s="178">
        <f t="shared" si="33"/>
        <v>670803.49855706841</v>
      </c>
      <c r="AW53" s="179">
        <f t="shared" si="34"/>
        <v>1161949.5230377885</v>
      </c>
      <c r="AX53" s="180">
        <f t="shared" si="35"/>
        <v>1832753.0215948569</v>
      </c>
      <c r="AY53" s="82"/>
      <c r="AZ53" s="84">
        <v>1180659.3625382304</v>
      </c>
      <c r="BA53" s="88">
        <v>10.774012287726588</v>
      </c>
      <c r="BB53" s="85">
        <v>422928.39783317241</v>
      </c>
      <c r="BC53" s="88">
        <v>26.787965406205497</v>
      </c>
      <c r="BD53" s="85">
        <v>1603587.7603714028</v>
      </c>
      <c r="BE53" s="89">
        <v>12.790637146822279</v>
      </c>
      <c r="BF53" s="87">
        <v>2155667.5859385272</v>
      </c>
      <c r="BG53" s="88">
        <v>4.152437980129422</v>
      </c>
      <c r="BH53" s="85">
        <v>2293777.2362486026</v>
      </c>
      <c r="BI53" s="88">
        <v>11.796231608375431</v>
      </c>
      <c r="BJ53" s="85">
        <v>4449444.8221871294</v>
      </c>
      <c r="BK53" s="89">
        <v>6.2353570953724082</v>
      </c>
      <c r="BL53" s="178">
        <f t="shared" si="36"/>
        <v>3336326.9484767579</v>
      </c>
      <c r="BM53" s="179">
        <f t="shared" si="37"/>
        <v>2716705.6340817749</v>
      </c>
      <c r="BN53" s="180">
        <f t="shared" si="38"/>
        <v>6053032.5825585332</v>
      </c>
      <c r="BO53" s="82"/>
      <c r="BP53" s="84">
        <v>574893.72650464461</v>
      </c>
      <c r="BQ53" s="88">
        <v>7.5309971115533045</v>
      </c>
      <c r="BR53" s="85">
        <v>298575.23803243972</v>
      </c>
      <c r="BS53" s="88">
        <v>31.001478354525982</v>
      </c>
      <c r="BT53" s="85">
        <v>873468.96453708434</v>
      </c>
      <c r="BU53" s="89">
        <v>10.160396479353764</v>
      </c>
      <c r="BV53" s="87">
        <v>915060.72507527273</v>
      </c>
      <c r="BW53" s="88">
        <v>4.057792995673184</v>
      </c>
      <c r="BX53" s="85">
        <v>976588.69626668002</v>
      </c>
      <c r="BY53" s="88">
        <v>8.3290436436932733</v>
      </c>
      <c r="BZ53" s="85">
        <v>1891649.4213419529</v>
      </c>
      <c r="CA53" s="89">
        <v>5.5189066961003181</v>
      </c>
      <c r="CB53" s="178">
        <f t="shared" si="39"/>
        <v>1489954.4515799172</v>
      </c>
      <c r="CC53" s="179">
        <f t="shared" si="40"/>
        <v>1275163.9342991197</v>
      </c>
      <c r="CD53" s="180">
        <f t="shared" si="41"/>
        <v>2765118.385879037</v>
      </c>
      <c r="CE53" s="82"/>
      <c r="CF53" s="84">
        <v>817791.08382635447</v>
      </c>
      <c r="CG53" s="88">
        <f t="shared" si="42"/>
        <v>6.5197962547544046</v>
      </c>
      <c r="CH53" s="85">
        <v>402456.85892986495</v>
      </c>
      <c r="CI53" s="88">
        <f t="shared" si="43"/>
        <v>21.794479526148866</v>
      </c>
      <c r="CJ53" s="85">
        <v>1220247.9427562193</v>
      </c>
      <c r="CK53" s="89">
        <f t="shared" si="44"/>
        <v>8.4799506786488994</v>
      </c>
      <c r="CL53" s="87">
        <v>1309133.3904045664</v>
      </c>
      <c r="CM53" s="88">
        <f t="shared" si="45"/>
        <v>2.7599516591850568</v>
      </c>
      <c r="CN53" s="85">
        <v>1211591.6280326624</v>
      </c>
      <c r="CO53" s="88">
        <f t="shared" si="46"/>
        <v>7.407718534297695</v>
      </c>
      <c r="CP53" s="85">
        <v>2520725.0184372291</v>
      </c>
      <c r="CQ53" s="89">
        <f t="shared" si="47"/>
        <v>3.9516609735804433</v>
      </c>
      <c r="CR53" s="178">
        <f t="shared" si="48"/>
        <v>2126924.4742309209</v>
      </c>
      <c r="CS53" s="179">
        <f t="shared" si="49"/>
        <v>1614048.4869625275</v>
      </c>
      <c r="CT53" s="180">
        <f t="shared" si="50"/>
        <v>3740972.9611934484</v>
      </c>
      <c r="CU53" s="82"/>
      <c r="CV53" s="87">
        <f t="shared" si="51"/>
        <v>4949257.5837234603</v>
      </c>
      <c r="CW53" s="88">
        <f t="shared" si="65"/>
        <v>7.5226855664724566</v>
      </c>
      <c r="CX53" s="88">
        <f t="shared" si="52"/>
        <v>2357381.2259730888</v>
      </c>
      <c r="CY53" s="88">
        <f t="shared" si="53"/>
        <v>24.767611115497886</v>
      </c>
      <c r="CZ53" s="85">
        <f t="shared" si="54"/>
        <v>7306638.8096965495</v>
      </c>
      <c r="DA53" s="89">
        <f t="shared" si="55"/>
        <v>9.7021990831075513</v>
      </c>
      <c r="DB53" s="87">
        <f t="shared" si="56"/>
        <v>7980847.8552860087</v>
      </c>
      <c r="DC53" s="88">
        <f t="shared" si="57"/>
        <v>3.3040408329794393</v>
      </c>
      <c r="DD53" s="85">
        <f t="shared" si="58"/>
        <v>10600498.58839776</v>
      </c>
      <c r="DE53" s="88">
        <f t="shared" si="59"/>
        <v>10.269154063388468</v>
      </c>
      <c r="DF53" s="85">
        <f t="shared" si="60"/>
        <v>18581346.44368377</v>
      </c>
      <c r="DG53" s="89">
        <f t="shared" si="61"/>
        <v>5.3894170435602637</v>
      </c>
      <c r="DH53" s="226"/>
      <c r="DI53" s="239" t="s">
        <v>116</v>
      </c>
      <c r="DJ53" s="87">
        <f t="shared" si="62"/>
        <v>7306638.8096965495</v>
      </c>
      <c r="DK53" s="85">
        <f t="shared" si="63"/>
        <v>18581346.44368377</v>
      </c>
      <c r="DL53" s="86">
        <f t="shared" si="64"/>
        <v>25887985.253380321</v>
      </c>
      <c r="DM53"/>
    </row>
    <row r="54" spans="1:119" s="101" customFormat="1" ht="15.6">
      <c r="A54" s="74">
        <v>42</v>
      </c>
      <c r="B54" s="74" t="s">
        <v>117</v>
      </c>
      <c r="C54" s="83"/>
      <c r="D54" s="84">
        <v>4764800.0499999989</v>
      </c>
      <c r="E54" s="88">
        <v>47.819673126524208</v>
      </c>
      <c r="F54" s="85">
        <v>1078052.4400000002</v>
      </c>
      <c r="G54" s="88">
        <v>75.288249179411977</v>
      </c>
      <c r="H54" s="85">
        <v>5842852.4899999993</v>
      </c>
      <c r="I54" s="89">
        <v>51.271081870831864</v>
      </c>
      <c r="J54" s="87">
        <v>5820227.0199999996</v>
      </c>
      <c r="K54" s="88">
        <v>23.534706353314139</v>
      </c>
      <c r="L54" s="85">
        <v>6472657.6799999997</v>
      </c>
      <c r="M54" s="88">
        <v>32.490977943317233</v>
      </c>
      <c r="N54" s="85">
        <v>12292884.699999999</v>
      </c>
      <c r="O54" s="89">
        <v>27.530546808863246</v>
      </c>
      <c r="P54" s="178">
        <f t="shared" si="27"/>
        <v>10585027.069999998</v>
      </c>
      <c r="Q54" s="179">
        <f t="shared" si="28"/>
        <v>7550710.1200000001</v>
      </c>
      <c r="R54" s="180">
        <f t="shared" si="29"/>
        <v>18135737.189999998</v>
      </c>
      <c r="S54" s="80"/>
      <c r="T54" s="84">
        <v>6025636.2127315942</v>
      </c>
      <c r="U54" s="88">
        <v>32.608021065704826</v>
      </c>
      <c r="V54" s="85">
        <v>2831493.8983615539</v>
      </c>
      <c r="W54" s="88">
        <v>104.43692454859671</v>
      </c>
      <c r="X54" s="85">
        <v>8857130.1110931486</v>
      </c>
      <c r="Y54" s="89">
        <v>41.798237445107404</v>
      </c>
      <c r="Z54" s="87">
        <v>12261456.942644255</v>
      </c>
      <c r="AA54" s="88">
        <v>14.674274532680199</v>
      </c>
      <c r="AB54" s="85">
        <v>9128312.9087207373</v>
      </c>
      <c r="AC54" s="88">
        <v>35.685072472931161</v>
      </c>
      <c r="AD54" s="85">
        <v>21389769.851364993</v>
      </c>
      <c r="AE54" s="89">
        <v>19.598882742961408</v>
      </c>
      <c r="AF54" s="178">
        <f t="shared" si="30"/>
        <v>18287093.155375849</v>
      </c>
      <c r="AG54" s="179">
        <f t="shared" si="31"/>
        <v>11959806.807082292</v>
      </c>
      <c r="AH54" s="180">
        <f t="shared" si="32"/>
        <v>30246899.962458141</v>
      </c>
      <c r="AI54" s="82"/>
      <c r="AJ54" s="84">
        <v>1206293.1054021567</v>
      </c>
      <c r="AK54" s="88">
        <v>19.416567762843155</v>
      </c>
      <c r="AL54" s="85">
        <v>753875.6467542093</v>
      </c>
      <c r="AM54" s="88">
        <v>76.426971487653006</v>
      </c>
      <c r="AN54" s="85">
        <v>1960168.7521563661</v>
      </c>
      <c r="AO54" s="89">
        <v>27.227969498359048</v>
      </c>
      <c r="AP54" s="87">
        <v>2534024.1624565818</v>
      </c>
      <c r="AQ54" s="88">
        <v>22.300661466660053</v>
      </c>
      <c r="AR54" s="85">
        <v>3468865.4694138765</v>
      </c>
      <c r="AS54" s="88">
        <v>34.011486007724962</v>
      </c>
      <c r="AT54" s="85">
        <v>6002889.6318704579</v>
      </c>
      <c r="AU54" s="89">
        <v>27.840004600064269</v>
      </c>
      <c r="AV54" s="178">
        <f t="shared" si="33"/>
        <v>3740317.2678587385</v>
      </c>
      <c r="AW54" s="179">
        <f t="shared" si="34"/>
        <v>4222741.1161680855</v>
      </c>
      <c r="AX54" s="180">
        <f t="shared" si="35"/>
        <v>7963058.3840268236</v>
      </c>
      <c r="AY54" s="82"/>
      <c r="AZ54" s="84">
        <v>4638649.8504036721</v>
      </c>
      <c r="BA54" s="88">
        <v>42.329627047777706</v>
      </c>
      <c r="BB54" s="85">
        <v>1427727.3559699524</v>
      </c>
      <c r="BC54" s="88">
        <v>90.431172787557159</v>
      </c>
      <c r="BD54" s="85">
        <v>6066377.2063736245</v>
      </c>
      <c r="BE54" s="89">
        <v>48.387017885760969</v>
      </c>
      <c r="BF54" s="87">
        <v>11617602.926823545</v>
      </c>
      <c r="BG54" s="88">
        <v>22.37885652968227</v>
      </c>
      <c r="BH54" s="85">
        <v>6476949.779119309</v>
      </c>
      <c r="BI54" s="88">
        <v>33.309075747592232</v>
      </c>
      <c r="BJ54" s="85">
        <v>18094552.705942854</v>
      </c>
      <c r="BK54" s="89">
        <v>25.357320320050864</v>
      </c>
      <c r="BL54" s="178">
        <f t="shared" si="36"/>
        <v>16256252.777227217</v>
      </c>
      <c r="BM54" s="179">
        <f t="shared" si="37"/>
        <v>7904677.1350892615</v>
      </c>
      <c r="BN54" s="180">
        <f t="shared" si="38"/>
        <v>24160929.912316479</v>
      </c>
      <c r="BO54" s="82"/>
      <c r="BP54" s="84">
        <v>2292199.9429488871</v>
      </c>
      <c r="BQ54" s="88">
        <v>30.027377850176023</v>
      </c>
      <c r="BR54" s="85">
        <v>995634.44573542906</v>
      </c>
      <c r="BS54" s="88">
        <v>103.37809632804787</v>
      </c>
      <c r="BT54" s="85">
        <v>3287834.3886843161</v>
      </c>
      <c r="BU54" s="89">
        <v>38.244863073286758</v>
      </c>
      <c r="BV54" s="87">
        <v>5534198.9404085549</v>
      </c>
      <c r="BW54" s="88">
        <v>24.541140365525482</v>
      </c>
      <c r="BX54" s="85">
        <v>3182791.3499795226</v>
      </c>
      <c r="BY54" s="88">
        <v>27.145110489288133</v>
      </c>
      <c r="BZ54" s="85">
        <v>8716990.2903880775</v>
      </c>
      <c r="CA54" s="89">
        <v>25.431909074005794</v>
      </c>
      <c r="CB54" s="178">
        <f t="shared" si="39"/>
        <v>7826398.883357442</v>
      </c>
      <c r="CC54" s="179">
        <f t="shared" si="40"/>
        <v>4178425.7957149516</v>
      </c>
      <c r="CD54" s="180">
        <f t="shared" si="41"/>
        <v>12004824.679072393</v>
      </c>
      <c r="CE54" s="82"/>
      <c r="CF54" s="84">
        <v>3080672.1238574982</v>
      </c>
      <c r="CG54" s="88">
        <f t="shared" si="42"/>
        <v>24.560495916970932</v>
      </c>
      <c r="CH54" s="85">
        <v>1206903.0025175521</v>
      </c>
      <c r="CI54" s="88">
        <f t="shared" si="43"/>
        <v>65.358117757909241</v>
      </c>
      <c r="CJ54" s="85">
        <v>4287575.1263750503</v>
      </c>
      <c r="CK54" s="89">
        <f t="shared" si="44"/>
        <v>29.795932718835914</v>
      </c>
      <c r="CL54" s="87">
        <v>5166015.4770001061</v>
      </c>
      <c r="CM54" s="88">
        <f t="shared" si="45"/>
        <v>10.891138436791332</v>
      </c>
      <c r="CN54" s="85">
        <v>3303800.5139941438</v>
      </c>
      <c r="CO54" s="88">
        <f t="shared" si="46"/>
        <v>20.199565377383827</v>
      </c>
      <c r="CP54" s="85">
        <v>8469815.9909942504</v>
      </c>
      <c r="CQ54" s="89">
        <f t="shared" si="47"/>
        <v>13.27786294030985</v>
      </c>
      <c r="CR54" s="178">
        <f t="shared" si="48"/>
        <v>8246687.6008576043</v>
      </c>
      <c r="CS54" s="179">
        <f t="shared" si="49"/>
        <v>4510703.5165116955</v>
      </c>
      <c r="CT54" s="180">
        <f t="shared" si="50"/>
        <v>12757391.1173693</v>
      </c>
      <c r="CU54" s="82"/>
      <c r="CV54" s="87">
        <f t="shared" si="51"/>
        <v>22008251.285343807</v>
      </c>
      <c r="CW54" s="88">
        <f t="shared" si="65"/>
        <v>33.451715027327111</v>
      </c>
      <c r="CX54" s="88">
        <f t="shared" si="52"/>
        <v>8293686.7893386967</v>
      </c>
      <c r="CY54" s="88">
        <f t="shared" si="53"/>
        <v>87.136864775569407</v>
      </c>
      <c r="CZ54" s="85">
        <f t="shared" si="54"/>
        <v>30301938.074682504</v>
      </c>
      <c r="DA54" s="89">
        <f t="shared" si="55"/>
        <v>40.236755019888037</v>
      </c>
      <c r="DB54" s="87">
        <f t="shared" si="56"/>
        <v>42933525.469333053</v>
      </c>
      <c r="DC54" s="88">
        <f t="shared" si="57"/>
        <v>17.774317193690635</v>
      </c>
      <c r="DD54" s="85">
        <f t="shared" si="58"/>
        <v>32033377.70122759</v>
      </c>
      <c r="DE54" s="88">
        <f t="shared" si="59"/>
        <v>31.032096088825547</v>
      </c>
      <c r="DF54" s="85">
        <f t="shared" si="60"/>
        <v>74966903.170560643</v>
      </c>
      <c r="DG54" s="89">
        <f t="shared" si="61"/>
        <v>21.743736756368911</v>
      </c>
      <c r="DH54" s="226"/>
      <c r="DI54" s="239" t="s">
        <v>117</v>
      </c>
      <c r="DJ54" s="87">
        <f t="shared" si="62"/>
        <v>30301938.074682504</v>
      </c>
      <c r="DK54" s="85">
        <f t="shared" si="63"/>
        <v>74966903.170560643</v>
      </c>
      <c r="DL54" s="86">
        <f t="shared" si="64"/>
        <v>105268841.24524315</v>
      </c>
      <c r="DM54"/>
    </row>
    <row r="55" spans="1:119" s="101" customFormat="1" ht="15.6">
      <c r="A55" s="74">
        <v>43</v>
      </c>
      <c r="B55" s="74" t="s">
        <v>118</v>
      </c>
      <c r="C55" s="83"/>
      <c r="D55" s="84">
        <v>5452727.4299999988</v>
      </c>
      <c r="E55" s="88">
        <v>54.723732499673815</v>
      </c>
      <c r="F55" s="85">
        <v>1082866.5700000003</v>
      </c>
      <c r="G55" s="88">
        <v>75.624454920036342</v>
      </c>
      <c r="H55" s="85">
        <v>6535593.9999999991</v>
      </c>
      <c r="I55" s="89">
        <v>57.349894699894691</v>
      </c>
      <c r="J55" s="87">
        <v>2507336.7099999995</v>
      </c>
      <c r="K55" s="88">
        <v>10.138682390903501</v>
      </c>
      <c r="L55" s="85">
        <v>4101020.4000000004</v>
      </c>
      <c r="M55" s="88">
        <v>20.586004999648623</v>
      </c>
      <c r="N55" s="85">
        <v>6608357.1099999994</v>
      </c>
      <c r="O55" s="89">
        <v>14.799755239430436</v>
      </c>
      <c r="P55" s="178">
        <f t="shared" si="27"/>
        <v>7960064.1399999987</v>
      </c>
      <c r="Q55" s="179">
        <f t="shared" si="28"/>
        <v>5183886.9700000007</v>
      </c>
      <c r="R55" s="180">
        <f t="shared" si="29"/>
        <v>13143951.109999999</v>
      </c>
      <c r="S55" s="80"/>
      <c r="T55" s="84">
        <v>7342946.5026717996</v>
      </c>
      <c r="U55" s="88">
        <v>39.736709251971426</v>
      </c>
      <c r="V55" s="85">
        <v>2866762.9824005286</v>
      </c>
      <c r="W55" s="88">
        <v>105.73779073474951</v>
      </c>
      <c r="X55" s="85">
        <v>10209709.485072328</v>
      </c>
      <c r="Y55" s="89">
        <v>48.181279483309872</v>
      </c>
      <c r="Z55" s="87">
        <v>6957911.0447622817</v>
      </c>
      <c r="AA55" s="88">
        <v>8.3270933725425991</v>
      </c>
      <c r="AB55" s="85">
        <v>6102898.6876649251</v>
      </c>
      <c r="AC55" s="88">
        <v>23.857900593681538</v>
      </c>
      <c r="AD55" s="85">
        <v>13060809.732427206</v>
      </c>
      <c r="AE55" s="89">
        <v>11.967275957278929</v>
      </c>
      <c r="AF55" s="178">
        <f t="shared" si="30"/>
        <v>14300857.54743408</v>
      </c>
      <c r="AG55" s="179">
        <f t="shared" si="31"/>
        <v>8969661.6700654533</v>
      </c>
      <c r="AH55" s="180">
        <f t="shared" si="32"/>
        <v>23270519.217499532</v>
      </c>
      <c r="AI55" s="82"/>
      <c r="AJ55" s="84">
        <v>666958.53754387924</v>
      </c>
      <c r="AK55" s="88">
        <v>10.735405500730428</v>
      </c>
      <c r="AL55" s="85">
        <v>122392.65062171925</v>
      </c>
      <c r="AM55" s="88">
        <v>12.40801405329676</v>
      </c>
      <c r="AN55" s="85">
        <v>789351.18816559855</v>
      </c>
      <c r="AO55" s="89">
        <v>10.964581519434354</v>
      </c>
      <c r="AP55" s="87">
        <v>514187.58115575096</v>
      </c>
      <c r="AQ55" s="88">
        <v>4.5251041200013287</v>
      </c>
      <c r="AR55" s="85">
        <v>1025121.6149008507</v>
      </c>
      <c r="AS55" s="88">
        <v>10.051098772449047</v>
      </c>
      <c r="AT55" s="85">
        <v>1539309.1960566016</v>
      </c>
      <c r="AU55" s="89">
        <v>7.1389576899123997</v>
      </c>
      <c r="AV55" s="178">
        <f t="shared" si="33"/>
        <v>1181146.1186996303</v>
      </c>
      <c r="AW55" s="179">
        <f t="shared" si="34"/>
        <v>1147514.2655225699</v>
      </c>
      <c r="AX55" s="180">
        <f t="shared" si="35"/>
        <v>2328660.3842222001</v>
      </c>
      <c r="AY55" s="82"/>
      <c r="AZ55" s="84">
        <v>5572443.5377203347</v>
      </c>
      <c r="BA55" s="88">
        <v>50.850886422473486</v>
      </c>
      <c r="BB55" s="85">
        <v>699075.41812343406</v>
      </c>
      <c r="BC55" s="88">
        <v>44.278909179340893</v>
      </c>
      <c r="BD55" s="85">
        <v>6271518.955843769</v>
      </c>
      <c r="BE55" s="89">
        <v>50.023282358451404</v>
      </c>
      <c r="BF55" s="87">
        <v>4556069.2759196963</v>
      </c>
      <c r="BG55" s="88">
        <v>8.7763044844378921</v>
      </c>
      <c r="BH55" s="85">
        <v>4564763.1239783205</v>
      </c>
      <c r="BI55" s="88">
        <v>23.475253916062332</v>
      </c>
      <c r="BJ55" s="85">
        <v>9120832.3998980168</v>
      </c>
      <c r="BK55" s="89">
        <v>12.781740035704349</v>
      </c>
      <c r="BL55" s="178">
        <f t="shared" si="36"/>
        <v>10128512.813640032</v>
      </c>
      <c r="BM55" s="179">
        <f t="shared" si="37"/>
        <v>5263838.5421017548</v>
      </c>
      <c r="BN55" s="180">
        <f t="shared" si="38"/>
        <v>15392351.355741788</v>
      </c>
      <c r="BO55" s="82"/>
      <c r="BP55" s="84">
        <v>1806871.1984992856</v>
      </c>
      <c r="BQ55" s="88">
        <v>23.669664756268723</v>
      </c>
      <c r="BR55" s="85">
        <v>652992.96040469664</v>
      </c>
      <c r="BS55" s="88">
        <v>67.80115880019693</v>
      </c>
      <c r="BT55" s="85">
        <v>2459864.1589039825</v>
      </c>
      <c r="BU55" s="89">
        <v>28.613718580215689</v>
      </c>
      <c r="BV55" s="87">
        <v>4010817.5065295403</v>
      </c>
      <c r="BW55" s="88">
        <v>17.78577829747875</v>
      </c>
      <c r="BX55" s="85">
        <v>1841710.5476701544</v>
      </c>
      <c r="BY55" s="88">
        <v>15.707418680183149</v>
      </c>
      <c r="BZ55" s="85">
        <v>5852528.0541996947</v>
      </c>
      <c r="CA55" s="89">
        <v>17.074810957584344</v>
      </c>
      <c r="CB55" s="178">
        <f t="shared" si="39"/>
        <v>5817688.7050288264</v>
      </c>
      <c r="CC55" s="179">
        <f t="shared" si="40"/>
        <v>2494703.5080748508</v>
      </c>
      <c r="CD55" s="180">
        <f t="shared" si="41"/>
        <v>8312392.2131036771</v>
      </c>
      <c r="CE55" s="82"/>
      <c r="CF55" s="84">
        <v>2875022.0784060345</v>
      </c>
      <c r="CG55" s="88">
        <f t="shared" si="42"/>
        <v>22.920961783325104</v>
      </c>
      <c r="CH55" s="85">
        <v>1042082.022496114</v>
      </c>
      <c r="CI55" s="88">
        <f t="shared" si="43"/>
        <v>56.432471704544241</v>
      </c>
      <c r="CJ55" s="85">
        <v>3917104.1009021485</v>
      </c>
      <c r="CK55" s="89">
        <f t="shared" si="44"/>
        <v>27.221393632310029</v>
      </c>
      <c r="CL55" s="87">
        <v>5707724.2589773368</v>
      </c>
      <c r="CM55" s="88">
        <f t="shared" si="45"/>
        <v>12.033184054580625</v>
      </c>
      <c r="CN55" s="85">
        <v>3080804.6642239974</v>
      </c>
      <c r="CO55" s="88">
        <f t="shared" si="46"/>
        <v>18.83616004245587</v>
      </c>
      <c r="CP55" s="85">
        <v>8788528.9232013337</v>
      </c>
      <c r="CQ55" s="89">
        <f t="shared" si="47"/>
        <v>13.777499134962664</v>
      </c>
      <c r="CR55" s="178">
        <f t="shared" si="48"/>
        <v>8582746.3373833708</v>
      </c>
      <c r="CS55" s="179">
        <f t="shared" si="49"/>
        <v>4122886.6867201114</v>
      </c>
      <c r="CT55" s="180">
        <f t="shared" si="50"/>
        <v>12705633.024103481</v>
      </c>
      <c r="CU55" s="82"/>
      <c r="CV55" s="87">
        <f t="shared" si="51"/>
        <v>23716969.284841333</v>
      </c>
      <c r="CW55" s="88">
        <f t="shared" si="65"/>
        <v>36.048902184096832</v>
      </c>
      <c r="CX55" s="88">
        <f t="shared" si="52"/>
        <v>6466172.6040464938</v>
      </c>
      <c r="CY55" s="88">
        <f t="shared" si="53"/>
        <v>67.93625345709701</v>
      </c>
      <c r="CZ55" s="85">
        <f t="shared" si="54"/>
        <v>30183141.888887826</v>
      </c>
      <c r="DA55" s="89">
        <f t="shared" si="55"/>
        <v>40.079010224379026</v>
      </c>
      <c r="DB55" s="87">
        <f t="shared" si="56"/>
        <v>24254046.377344608</v>
      </c>
      <c r="DC55" s="88">
        <f t="shared" si="57"/>
        <v>10.041083484964116</v>
      </c>
      <c r="DD55" s="85">
        <f t="shared" si="58"/>
        <v>20716319.038438249</v>
      </c>
      <c r="DE55" s="88">
        <f t="shared" si="59"/>
        <v>20.068779789742422</v>
      </c>
      <c r="DF55" s="85">
        <f t="shared" si="60"/>
        <v>44970365.415782854</v>
      </c>
      <c r="DG55" s="89">
        <f t="shared" si="61"/>
        <v>13.043406437822396</v>
      </c>
      <c r="DH55" s="226"/>
      <c r="DI55" s="239" t="s">
        <v>118</v>
      </c>
      <c r="DJ55" s="87">
        <f t="shared" si="62"/>
        <v>30183141.888887826</v>
      </c>
      <c r="DK55" s="85">
        <f t="shared" si="63"/>
        <v>44970365.415782854</v>
      </c>
      <c r="DL55" s="86">
        <f t="shared" si="64"/>
        <v>75153507.304670677</v>
      </c>
      <c r="DM55"/>
    </row>
    <row r="56" spans="1:119" s="101" customFormat="1" ht="15.6">
      <c r="A56" s="74">
        <v>44</v>
      </c>
      <c r="B56" s="74" t="s">
        <v>119</v>
      </c>
      <c r="C56" s="83"/>
      <c r="D56" s="84">
        <v>248308.7300000001</v>
      </c>
      <c r="E56" s="88">
        <v>2.4920337009865428</v>
      </c>
      <c r="F56" s="85">
        <v>78031.73000000001</v>
      </c>
      <c r="G56" s="88">
        <v>5.449523709756269</v>
      </c>
      <c r="H56" s="85">
        <v>326340.46000000008</v>
      </c>
      <c r="I56" s="89">
        <v>2.863640400140401</v>
      </c>
      <c r="J56" s="87">
        <v>164645.53999999998</v>
      </c>
      <c r="K56" s="88">
        <v>0.66576173454533683</v>
      </c>
      <c r="L56" s="85">
        <v>318634.53000000009</v>
      </c>
      <c r="M56" s="88">
        <v>1.5994585219914268</v>
      </c>
      <c r="N56" s="85">
        <v>483280.07000000007</v>
      </c>
      <c r="O56" s="89">
        <v>1.0823305443453568</v>
      </c>
      <c r="P56" s="178">
        <f t="shared" si="27"/>
        <v>412954.27000000008</v>
      </c>
      <c r="Q56" s="179">
        <f t="shared" si="28"/>
        <v>396666.26000000013</v>
      </c>
      <c r="R56" s="180">
        <f t="shared" si="29"/>
        <v>809620.53000000026</v>
      </c>
      <c r="S56" s="80"/>
      <c r="T56" s="84">
        <v>409716.98080842406</v>
      </c>
      <c r="U56" s="88">
        <v>2.2172032080113864</v>
      </c>
      <c r="V56" s="85">
        <v>194074.33569975183</v>
      </c>
      <c r="W56" s="88">
        <v>7.1582448989285865</v>
      </c>
      <c r="X56" s="85">
        <v>603791.31650817592</v>
      </c>
      <c r="Y56" s="89">
        <v>2.8493894182602144</v>
      </c>
      <c r="Z56" s="87">
        <v>315168.40842531022</v>
      </c>
      <c r="AA56" s="88">
        <v>0.37718745585412472</v>
      </c>
      <c r="AB56" s="85">
        <v>416629.77704594505</v>
      </c>
      <c r="AC56" s="88">
        <v>1.6287197795402111</v>
      </c>
      <c r="AD56" s="85">
        <v>731798.18547125533</v>
      </c>
      <c r="AE56" s="89">
        <v>0.67052740297006019</v>
      </c>
      <c r="AF56" s="178">
        <f t="shared" si="30"/>
        <v>724885.38923373423</v>
      </c>
      <c r="AG56" s="179">
        <f t="shared" si="31"/>
        <v>610704.11274569691</v>
      </c>
      <c r="AH56" s="180">
        <f t="shared" si="32"/>
        <v>1335589.5019794311</v>
      </c>
      <c r="AI56" s="82"/>
      <c r="AJ56" s="84">
        <v>134037.53560460176</v>
      </c>
      <c r="AK56" s="88">
        <v>2.1574763887617583</v>
      </c>
      <c r="AL56" s="85">
        <v>70003.598840465813</v>
      </c>
      <c r="AM56" s="88">
        <v>7.096877416916648</v>
      </c>
      <c r="AN56" s="85">
        <v>204041.13444506755</v>
      </c>
      <c r="AO56" s="89">
        <v>2.8342589274363124</v>
      </c>
      <c r="AP56" s="87">
        <v>76348.319601878888</v>
      </c>
      <c r="AQ56" s="88">
        <v>0.67190283905552128</v>
      </c>
      <c r="AR56" s="85">
        <v>253560.06413938288</v>
      </c>
      <c r="AS56" s="88">
        <v>2.4861023437301615</v>
      </c>
      <c r="AT56" s="85">
        <v>329908.38374126179</v>
      </c>
      <c r="AU56" s="89">
        <v>1.5300382789304465</v>
      </c>
      <c r="AV56" s="178">
        <f t="shared" si="33"/>
        <v>210385.85520648066</v>
      </c>
      <c r="AW56" s="179">
        <f t="shared" si="34"/>
        <v>323563.66297984868</v>
      </c>
      <c r="AX56" s="180">
        <f t="shared" si="35"/>
        <v>533949.5181863294</v>
      </c>
      <c r="AY56" s="82"/>
      <c r="AZ56" s="84">
        <v>660871.14991236746</v>
      </c>
      <c r="BA56" s="88">
        <v>6.0307266563765465</v>
      </c>
      <c r="BB56" s="85">
        <v>143219.00008763248</v>
      </c>
      <c r="BC56" s="88">
        <v>9.0713833346612915</v>
      </c>
      <c r="BD56" s="85">
        <v>804090.14999999991</v>
      </c>
      <c r="BE56" s="89">
        <v>6.4136342245477449</v>
      </c>
      <c r="BF56" s="87">
        <v>396364.0026539492</v>
      </c>
      <c r="BG56" s="88">
        <v>0.7635114751979728</v>
      </c>
      <c r="BH56" s="85">
        <v>351682.36734605109</v>
      </c>
      <c r="BI56" s="88">
        <v>1.8086005006225307</v>
      </c>
      <c r="BJ56" s="85">
        <v>748046.37000000034</v>
      </c>
      <c r="BK56" s="89">
        <v>1.0482962318328777</v>
      </c>
      <c r="BL56" s="178">
        <f t="shared" si="36"/>
        <v>1057235.1525663165</v>
      </c>
      <c r="BM56" s="179">
        <f t="shared" si="37"/>
        <v>494901.3674336836</v>
      </c>
      <c r="BN56" s="180">
        <f t="shared" si="38"/>
        <v>1552136.52</v>
      </c>
      <c r="BO56" s="82"/>
      <c r="BP56" s="84">
        <v>232345.86094901423</v>
      </c>
      <c r="BQ56" s="88">
        <v>3.0436860362473537</v>
      </c>
      <c r="BR56" s="85">
        <v>85587.310340379001</v>
      </c>
      <c r="BS56" s="88">
        <v>8.8866483584652691</v>
      </c>
      <c r="BT56" s="85">
        <v>317933.17128939321</v>
      </c>
      <c r="BU56" s="89">
        <v>3.6982734423203194</v>
      </c>
      <c r="BV56" s="87">
        <v>159308.28926846912</v>
      </c>
      <c r="BW56" s="88">
        <v>0.7064449851599689</v>
      </c>
      <c r="BX56" s="85">
        <v>197144.13966781006</v>
      </c>
      <c r="BY56" s="88">
        <v>1.6813855717035253</v>
      </c>
      <c r="BZ56" s="85">
        <v>356452.42893627915</v>
      </c>
      <c r="CA56" s="89">
        <v>1.0399536376577034</v>
      </c>
      <c r="CB56" s="178">
        <f t="shared" si="39"/>
        <v>391654.15021748334</v>
      </c>
      <c r="CC56" s="179">
        <f t="shared" si="40"/>
        <v>282731.45000818907</v>
      </c>
      <c r="CD56" s="180">
        <f t="shared" si="41"/>
        <v>674385.60022567236</v>
      </c>
      <c r="CE56" s="82"/>
      <c r="CF56" s="84">
        <v>391555.86080689362</v>
      </c>
      <c r="CG56" s="88">
        <f t="shared" si="42"/>
        <v>3.1216584349041203</v>
      </c>
      <c r="CH56" s="85">
        <v>123065.95986849697</v>
      </c>
      <c r="CI56" s="88">
        <f t="shared" si="43"/>
        <v>6.6644622478336926</v>
      </c>
      <c r="CJ56" s="85">
        <v>514621.8206753906</v>
      </c>
      <c r="CK56" s="89">
        <f t="shared" si="44"/>
        <v>3.5762958531417435</v>
      </c>
      <c r="CL56" s="87">
        <v>314078.17108897085</v>
      </c>
      <c r="CM56" s="88">
        <f t="shared" si="45"/>
        <v>0.66214839203125841</v>
      </c>
      <c r="CN56" s="85">
        <v>289296.89389621024</v>
      </c>
      <c r="CO56" s="88">
        <f t="shared" si="46"/>
        <v>1.7687725082002117</v>
      </c>
      <c r="CP56" s="85">
        <v>603375.06498518109</v>
      </c>
      <c r="CQ56" s="89">
        <f t="shared" si="47"/>
        <v>0.94589202681525197</v>
      </c>
      <c r="CR56" s="178">
        <f t="shared" si="48"/>
        <v>705634.03189586452</v>
      </c>
      <c r="CS56" s="179">
        <f t="shared" si="49"/>
        <v>412362.85376470722</v>
      </c>
      <c r="CT56" s="180">
        <f t="shared" si="50"/>
        <v>1117996.8856605717</v>
      </c>
      <c r="CU56" s="82"/>
      <c r="CV56" s="87">
        <f t="shared" si="51"/>
        <v>2076836.1180813012</v>
      </c>
      <c r="CW56" s="88">
        <f t="shared" si="65"/>
        <v>3.1567128655415417</v>
      </c>
      <c r="CX56" s="88">
        <f t="shared" si="52"/>
        <v>693981.93483672617</v>
      </c>
      <c r="CY56" s="88">
        <f t="shared" si="53"/>
        <v>7.2912579831553499</v>
      </c>
      <c r="CZ56" s="85">
        <f t="shared" si="54"/>
        <v>2770818.0529180272</v>
      </c>
      <c r="DA56" s="89">
        <f t="shared" si="55"/>
        <v>3.6792606111585813</v>
      </c>
      <c r="DB56" s="87">
        <f t="shared" si="56"/>
        <v>1425912.7310385783</v>
      </c>
      <c r="DC56" s="88">
        <f t="shared" si="57"/>
        <v>0.59032247864445153</v>
      </c>
      <c r="DD56" s="85">
        <f t="shared" si="58"/>
        <v>1826947.7720953997</v>
      </c>
      <c r="DE56" s="88">
        <f t="shared" si="59"/>
        <v>1.7698420485566702</v>
      </c>
      <c r="DF56" s="85">
        <f t="shared" si="60"/>
        <v>3252860.5031339778</v>
      </c>
      <c r="DG56" s="89">
        <f t="shared" si="61"/>
        <v>0.94347424655404755</v>
      </c>
      <c r="DH56" s="226"/>
      <c r="DI56" s="239" t="s">
        <v>119</v>
      </c>
      <c r="DJ56" s="87">
        <f t="shared" si="62"/>
        <v>2770818.0529180272</v>
      </c>
      <c r="DK56" s="85">
        <f t="shared" si="63"/>
        <v>3252860.5031339778</v>
      </c>
      <c r="DL56" s="86">
        <f t="shared" si="64"/>
        <v>6023678.5560520049</v>
      </c>
      <c r="DM56"/>
    </row>
    <row r="57" spans="1:119" s="101" customFormat="1" ht="15.6">
      <c r="A57" s="74">
        <v>45</v>
      </c>
      <c r="B57" s="74" t="s">
        <v>120</v>
      </c>
      <c r="C57" s="83"/>
      <c r="D57" s="84">
        <v>3241191.45</v>
      </c>
      <c r="E57" s="88">
        <v>32.528692506096888</v>
      </c>
      <c r="F57" s="85">
        <v>353979.27000000014</v>
      </c>
      <c r="G57" s="88">
        <v>24.720949088623517</v>
      </c>
      <c r="H57" s="85">
        <v>3595170.72</v>
      </c>
      <c r="I57" s="89">
        <v>31.547654615654618</v>
      </c>
      <c r="J57" s="87">
        <v>-769845.55999999982</v>
      </c>
      <c r="K57" s="88">
        <v>-3.1129523177951017</v>
      </c>
      <c r="L57" s="85">
        <v>1923896.4400000002</v>
      </c>
      <c r="M57" s="88">
        <v>9.65743592317809</v>
      </c>
      <c r="N57" s="85">
        <v>1154050.8800000004</v>
      </c>
      <c r="O57" s="89">
        <v>2.584556232895427</v>
      </c>
      <c r="P57" s="178">
        <f t="shared" si="27"/>
        <v>2471345.8900000006</v>
      </c>
      <c r="Q57" s="179">
        <f t="shared" si="28"/>
        <v>2277875.7100000004</v>
      </c>
      <c r="R57" s="180">
        <f t="shared" si="29"/>
        <v>4749221.6000000015</v>
      </c>
      <c r="S57" s="80"/>
      <c r="T57" s="84">
        <v>3862453.6355588064</v>
      </c>
      <c r="U57" s="88">
        <v>20.901854188856575</v>
      </c>
      <c r="V57" s="85">
        <v>933293.35210194881</v>
      </c>
      <c r="W57" s="88">
        <v>34.423626147165415</v>
      </c>
      <c r="X57" s="85">
        <v>4795746.9876607554</v>
      </c>
      <c r="Y57" s="89">
        <v>22.631909975652686</v>
      </c>
      <c r="Z57" s="87">
        <v>2934686.9370074226</v>
      </c>
      <c r="AA57" s="88">
        <v>3.5121765694371216</v>
      </c>
      <c r="AB57" s="85">
        <v>1001764.4700000002</v>
      </c>
      <c r="AC57" s="88">
        <v>3.9161713747351476</v>
      </c>
      <c r="AD57" s="85">
        <v>3936451.4070074228</v>
      </c>
      <c r="AE57" s="89">
        <v>3.6068667444956444</v>
      </c>
      <c r="AF57" s="178">
        <f t="shared" si="30"/>
        <v>6797140.5725662289</v>
      </c>
      <c r="AG57" s="179">
        <f t="shared" si="31"/>
        <v>1935057.822101949</v>
      </c>
      <c r="AH57" s="180">
        <f t="shared" si="32"/>
        <v>8732198.3946681786</v>
      </c>
      <c r="AI57" s="82"/>
      <c r="AJ57" s="84">
        <v>884098.87774389284</v>
      </c>
      <c r="AK57" s="88">
        <v>14.230509725946735</v>
      </c>
      <c r="AL57" s="85">
        <v>166020.31977534894</v>
      </c>
      <c r="AM57" s="88">
        <v>16.830932661734483</v>
      </c>
      <c r="AN57" s="85">
        <v>1050119.1975192418</v>
      </c>
      <c r="AO57" s="89">
        <v>14.58681220595966</v>
      </c>
      <c r="AP57" s="87">
        <v>105311.43005440128</v>
      </c>
      <c r="AQ57" s="88">
        <v>0.92679248485788335</v>
      </c>
      <c r="AR57" s="85">
        <v>527688.08906920603</v>
      </c>
      <c r="AS57" s="88">
        <v>5.1738691558000811</v>
      </c>
      <c r="AT57" s="85">
        <v>632999.51912360732</v>
      </c>
      <c r="AU57" s="89">
        <v>2.9357044032056585</v>
      </c>
      <c r="AV57" s="178">
        <f t="shared" si="33"/>
        <v>989410.30779829412</v>
      </c>
      <c r="AW57" s="179">
        <f t="shared" si="34"/>
        <v>693708.40884455503</v>
      </c>
      <c r="AX57" s="180">
        <f t="shared" si="35"/>
        <v>1683118.7166428491</v>
      </c>
      <c r="AY57" s="82"/>
      <c r="AZ57" s="84">
        <v>4422580.3751026578</v>
      </c>
      <c r="BA57" s="88">
        <v>40.357902386321527</v>
      </c>
      <c r="BB57" s="85">
        <v>527339.97349734127</v>
      </c>
      <c r="BC57" s="88">
        <v>33.401315777637528</v>
      </c>
      <c r="BD57" s="85">
        <v>4949920.3485999992</v>
      </c>
      <c r="BE57" s="89">
        <v>39.481864759276384</v>
      </c>
      <c r="BF57" s="87">
        <v>717186.43089049566</v>
      </c>
      <c r="BG57" s="88">
        <v>1.3815080738278931</v>
      </c>
      <c r="BH57" s="85">
        <v>476673.56910950446</v>
      </c>
      <c r="BI57" s="88">
        <v>2.4513940298765977</v>
      </c>
      <c r="BJ57" s="85">
        <v>1193860</v>
      </c>
      <c r="BK57" s="89">
        <v>1.6730499465374036</v>
      </c>
      <c r="BL57" s="178">
        <f t="shared" si="36"/>
        <v>5139766.8059931537</v>
      </c>
      <c r="BM57" s="179">
        <f t="shared" si="37"/>
        <v>1004013.5426068457</v>
      </c>
      <c r="BN57" s="180">
        <f t="shared" si="38"/>
        <v>6143780.3485999992</v>
      </c>
      <c r="BO57" s="82"/>
      <c r="BP57" s="84">
        <v>530121.07521855645</v>
      </c>
      <c r="BQ57" s="88">
        <v>6.9444840014482683</v>
      </c>
      <c r="BR57" s="85">
        <v>1593111.7519730174</v>
      </c>
      <c r="BS57" s="88">
        <v>165.41498826425266</v>
      </c>
      <c r="BT57" s="85">
        <v>2123232.8271915736</v>
      </c>
      <c r="BU57" s="89">
        <v>24.697943737106524</v>
      </c>
      <c r="BV57" s="87">
        <v>247158.22952057043</v>
      </c>
      <c r="BW57" s="88">
        <v>1.0960113412025809</v>
      </c>
      <c r="BX57" s="85">
        <v>514454.91805878002</v>
      </c>
      <c r="BY57" s="88">
        <v>4.3876377861065583</v>
      </c>
      <c r="BZ57" s="85">
        <v>761613.14757935051</v>
      </c>
      <c r="CA57" s="89">
        <v>2.2220142128829976</v>
      </c>
      <c r="CB57" s="178">
        <f t="shared" si="39"/>
        <v>777279.30473912694</v>
      </c>
      <c r="CC57" s="179">
        <f t="shared" si="40"/>
        <v>2107566.6700317971</v>
      </c>
      <c r="CD57" s="180">
        <f t="shared" si="41"/>
        <v>2884845.9747709241</v>
      </c>
      <c r="CE57" s="82"/>
      <c r="CF57" s="84">
        <v>3271422.9124729498</v>
      </c>
      <c r="CG57" s="88">
        <f t="shared" si="42"/>
        <v>26.081246511838685</v>
      </c>
      <c r="CH57" s="85">
        <v>826834.67072554666</v>
      </c>
      <c r="CI57" s="88">
        <f t="shared" si="43"/>
        <v>44.776057117163795</v>
      </c>
      <c r="CJ57" s="85">
        <v>4098257.5831984966</v>
      </c>
      <c r="CK57" s="89">
        <f t="shared" si="44"/>
        <v>28.480295648295993</v>
      </c>
      <c r="CL57" s="87">
        <v>753910.70648537995</v>
      </c>
      <c r="CM57" s="88">
        <f t="shared" si="45"/>
        <v>1.5894156550377794</v>
      </c>
      <c r="CN57" s="85">
        <v>1459726.8278009451</v>
      </c>
      <c r="CO57" s="88">
        <f t="shared" si="46"/>
        <v>8.9248268369688137</v>
      </c>
      <c r="CP57" s="85">
        <v>2213637.5342863249</v>
      </c>
      <c r="CQ57" s="89">
        <f t="shared" si="47"/>
        <v>3.4702496265599474</v>
      </c>
      <c r="CR57" s="178">
        <f t="shared" si="48"/>
        <v>4025333.6189583298</v>
      </c>
      <c r="CS57" s="179">
        <f t="shared" si="49"/>
        <v>2286561.4985264917</v>
      </c>
      <c r="CT57" s="180">
        <f t="shared" si="50"/>
        <v>6311895.117484821</v>
      </c>
      <c r="CU57" s="82"/>
      <c r="CV57" s="87">
        <f t="shared" si="51"/>
        <v>16211868.326096864</v>
      </c>
      <c r="CW57" s="88">
        <f t="shared" si="65"/>
        <v>24.641430719499848</v>
      </c>
      <c r="CX57" s="88">
        <f t="shared" si="52"/>
        <v>4400579.3380732033</v>
      </c>
      <c r="CY57" s="88">
        <f t="shared" si="53"/>
        <v>46.234285964206798</v>
      </c>
      <c r="CZ57" s="85">
        <f t="shared" si="54"/>
        <v>20612447.664170068</v>
      </c>
      <c r="DA57" s="89">
        <f t="shared" si="55"/>
        <v>27.370460759948092</v>
      </c>
      <c r="DB57" s="87">
        <f t="shared" si="56"/>
        <v>3988408.1739582703</v>
      </c>
      <c r="DC57" s="88">
        <f t="shared" si="57"/>
        <v>1.6511859020866944</v>
      </c>
      <c r="DD57" s="85">
        <f t="shared" si="58"/>
        <v>5904204.3140384359</v>
      </c>
      <c r="DE57" s="88">
        <f t="shared" si="59"/>
        <v>5.7196539593849218</v>
      </c>
      <c r="DF57" s="85">
        <f t="shared" si="60"/>
        <v>9892612.4879967067</v>
      </c>
      <c r="DG57" s="89">
        <f t="shared" si="61"/>
        <v>2.8692976857051016</v>
      </c>
      <c r="DH57" s="226"/>
      <c r="DI57" s="239" t="s">
        <v>120</v>
      </c>
      <c r="DJ57" s="87">
        <f t="shared" si="62"/>
        <v>20612447.664170068</v>
      </c>
      <c r="DK57" s="85">
        <f t="shared" si="63"/>
        <v>9892612.4879967067</v>
      </c>
      <c r="DL57" s="86">
        <f t="shared" si="64"/>
        <v>30505060.152166776</v>
      </c>
      <c r="DM57"/>
    </row>
    <row r="58" spans="1:119" s="101" customFormat="1" ht="15.6">
      <c r="A58" s="74">
        <v>46</v>
      </c>
      <c r="B58" s="74" t="s">
        <v>121</v>
      </c>
      <c r="C58" s="83"/>
      <c r="D58" s="84">
        <v>13709320.3399997</v>
      </c>
      <c r="E58" s="88">
        <v>137.58714123703797</v>
      </c>
      <c r="F58" s="85">
        <v>-410973.66999999876</v>
      </c>
      <c r="G58" s="88">
        <v>-28.701282910817707</v>
      </c>
      <c r="H58" s="85">
        <v>13298346.669999702</v>
      </c>
      <c r="I58" s="89">
        <v>116.6931087223561</v>
      </c>
      <c r="J58" s="87">
        <v>20091308.992877968</v>
      </c>
      <c r="K58" s="88">
        <v>81.241342610220485</v>
      </c>
      <c r="L58" s="85">
        <v>-930847.79287798237</v>
      </c>
      <c r="M58" s="88">
        <v>-4.6726022913950942</v>
      </c>
      <c r="N58" s="85">
        <v>19160461.199999984</v>
      </c>
      <c r="O58" s="89">
        <v>42.910837189094245</v>
      </c>
      <c r="P58" s="178">
        <f t="shared" si="27"/>
        <v>33800629.332877666</v>
      </c>
      <c r="Q58" s="179">
        <f t="shared" si="28"/>
        <v>-1341821.4628779811</v>
      </c>
      <c r="R58" s="180">
        <f t="shared" si="29"/>
        <v>32458807.869999684</v>
      </c>
      <c r="S58" s="80"/>
      <c r="T58" s="84">
        <v>0</v>
      </c>
      <c r="U58" s="88">
        <v>0</v>
      </c>
      <c r="V58" s="85">
        <v>0</v>
      </c>
      <c r="W58" s="88">
        <v>0</v>
      </c>
      <c r="X58" s="85">
        <v>0</v>
      </c>
      <c r="Y58" s="89">
        <v>0</v>
      </c>
      <c r="Z58" s="87">
        <v>48047987.080000006</v>
      </c>
      <c r="AA58" s="88">
        <v>57.502901690452696</v>
      </c>
      <c r="AB58" s="85">
        <v>0</v>
      </c>
      <c r="AC58" s="88">
        <v>0</v>
      </c>
      <c r="AD58" s="85">
        <v>48047987.080000006</v>
      </c>
      <c r="AE58" s="89">
        <v>44.025105055356676</v>
      </c>
      <c r="AF58" s="178">
        <f t="shared" si="30"/>
        <v>48047987.080000006</v>
      </c>
      <c r="AG58" s="179">
        <f t="shared" si="31"/>
        <v>0</v>
      </c>
      <c r="AH58" s="180">
        <f t="shared" si="32"/>
        <v>48047987.080000006</v>
      </c>
      <c r="AI58" s="82"/>
      <c r="AJ58" s="84">
        <v>7541423.5659575816</v>
      </c>
      <c r="AK58" s="88">
        <v>121.38721596017162</v>
      </c>
      <c r="AL58" s="85">
        <v>2324428.4331248039</v>
      </c>
      <c r="AM58" s="88">
        <v>235.64765137112772</v>
      </c>
      <c r="AN58" s="85">
        <v>9865851.9990823865</v>
      </c>
      <c r="AO58" s="89">
        <v>137.04285256604834</v>
      </c>
      <c r="AP58" s="87">
        <v>6015189.1548565542</v>
      </c>
      <c r="AQ58" s="88">
        <v>52.93662901396246</v>
      </c>
      <c r="AR58" s="85">
        <v>9844497.7970549837</v>
      </c>
      <c r="AS58" s="88">
        <v>96.523201037885542</v>
      </c>
      <c r="AT58" s="85">
        <v>15859686.951911539</v>
      </c>
      <c r="AU58" s="89">
        <v>73.553535842573496</v>
      </c>
      <c r="AV58" s="178">
        <f t="shared" si="33"/>
        <v>13556612.720814135</v>
      </c>
      <c r="AW58" s="179">
        <f t="shared" si="34"/>
        <v>12168926.230179787</v>
      </c>
      <c r="AX58" s="180">
        <f t="shared" si="35"/>
        <v>25725538.950993922</v>
      </c>
      <c r="AY58" s="82"/>
      <c r="AZ58" s="84">
        <v>274113.45765556366</v>
      </c>
      <c r="BA58" s="88">
        <v>2.5014003655238324</v>
      </c>
      <c r="BB58" s="85">
        <v>40950.192344436298</v>
      </c>
      <c r="BC58" s="88">
        <v>2.5937542655457499</v>
      </c>
      <c r="BD58" s="85">
        <v>315063.64999999997</v>
      </c>
      <c r="BE58" s="89">
        <v>2.5130304214657175</v>
      </c>
      <c r="BF58" s="87">
        <v>487761.39453345735</v>
      </c>
      <c r="BG58" s="88">
        <v>0.93956923280442073</v>
      </c>
      <c r="BH58" s="85">
        <v>367414.1954665425</v>
      </c>
      <c r="BI58" s="88">
        <v>1.8895047336926845</v>
      </c>
      <c r="BJ58" s="85">
        <v>855175.58999999985</v>
      </c>
      <c r="BK58" s="89">
        <v>1.1984248363540049</v>
      </c>
      <c r="BL58" s="178">
        <f t="shared" si="36"/>
        <v>761874.85218902095</v>
      </c>
      <c r="BM58" s="179">
        <f t="shared" si="37"/>
        <v>408364.38781097881</v>
      </c>
      <c r="BN58" s="180">
        <f t="shared" si="38"/>
        <v>1170239.2399999998</v>
      </c>
      <c r="BO58" s="82"/>
      <c r="BP58" s="84">
        <v>1000</v>
      </c>
      <c r="BQ58" s="88">
        <v>1.3099807432830738E-2</v>
      </c>
      <c r="BR58" s="85">
        <v>0</v>
      </c>
      <c r="BS58" s="88">
        <v>0</v>
      </c>
      <c r="BT58" s="85">
        <v>1000</v>
      </c>
      <c r="BU58" s="89">
        <v>1.1632235250325702E-2</v>
      </c>
      <c r="BV58" s="87">
        <v>-18640.229999999981</v>
      </c>
      <c r="BW58" s="88">
        <v>-8.2659207918157673E-2</v>
      </c>
      <c r="BX58" s="85">
        <v>0</v>
      </c>
      <c r="BY58" s="88">
        <v>0</v>
      </c>
      <c r="BZ58" s="85">
        <v>-18640.229999999981</v>
      </c>
      <c r="CA58" s="89">
        <v>-5.4383063269128604E-2</v>
      </c>
      <c r="CB58" s="178">
        <f t="shared" si="39"/>
        <v>-17640.229999999981</v>
      </c>
      <c r="CC58" s="179">
        <f t="shared" si="40"/>
        <v>0</v>
      </c>
      <c r="CD58" s="180">
        <f t="shared" si="41"/>
        <v>-17640.229999999981</v>
      </c>
      <c r="CE58" s="82"/>
      <c r="CF58" s="84">
        <v>0</v>
      </c>
      <c r="CG58" s="88">
        <f t="shared" si="42"/>
        <v>0</v>
      </c>
      <c r="CH58" s="85">
        <v>0</v>
      </c>
      <c r="CI58" s="88">
        <f t="shared" si="43"/>
        <v>0</v>
      </c>
      <c r="CJ58" s="85">
        <v>0</v>
      </c>
      <c r="CK58" s="89">
        <f t="shared" si="44"/>
        <v>0</v>
      </c>
      <c r="CL58" s="87">
        <v>0</v>
      </c>
      <c r="CM58" s="88">
        <f t="shared" si="45"/>
        <v>0</v>
      </c>
      <c r="CN58" s="85">
        <v>0</v>
      </c>
      <c r="CO58" s="88">
        <f t="shared" si="46"/>
        <v>0</v>
      </c>
      <c r="CP58" s="85">
        <v>0</v>
      </c>
      <c r="CQ58" s="89">
        <f t="shared" si="47"/>
        <v>0</v>
      </c>
      <c r="CR58" s="178">
        <f t="shared" si="48"/>
        <v>0</v>
      </c>
      <c r="CS58" s="179">
        <f t="shared" si="49"/>
        <v>0</v>
      </c>
      <c r="CT58" s="180">
        <f t="shared" si="50"/>
        <v>0</v>
      </c>
      <c r="CU58" s="82"/>
      <c r="CV58" s="87">
        <f t="shared" si="51"/>
        <v>21525857.363612846</v>
      </c>
      <c r="CW58" s="88">
        <f t="shared" si="65"/>
        <v>32.71849439151017</v>
      </c>
      <c r="CX58" s="88">
        <f t="shared" si="52"/>
        <v>1954404.9554692414</v>
      </c>
      <c r="CY58" s="88">
        <f t="shared" si="53"/>
        <v>20.533777636785473</v>
      </c>
      <c r="CZ58" s="85">
        <f t="shared" si="54"/>
        <v>23480262.319082089</v>
      </c>
      <c r="DA58" s="89">
        <f t="shared" si="55"/>
        <v>31.178519354343749</v>
      </c>
      <c r="DB58" s="87">
        <f t="shared" si="56"/>
        <v>74623606.392267972</v>
      </c>
      <c r="DC58" s="88">
        <f t="shared" si="57"/>
        <v>30.893890861599811</v>
      </c>
      <c r="DD58" s="85">
        <f t="shared" si="58"/>
        <v>9281064.199643543</v>
      </c>
      <c r="DE58" s="88">
        <f t="shared" si="59"/>
        <v>8.99096182538565</v>
      </c>
      <c r="DF58" s="85">
        <f t="shared" si="60"/>
        <v>83904670.59191151</v>
      </c>
      <c r="DG58" s="89">
        <f t="shared" si="61"/>
        <v>24.336086897301776</v>
      </c>
      <c r="DH58" s="226"/>
      <c r="DI58" s="239" t="s">
        <v>121</v>
      </c>
      <c r="DJ58" s="87">
        <f t="shared" si="62"/>
        <v>23480262.319082089</v>
      </c>
      <c r="DK58" s="85">
        <f t="shared" si="63"/>
        <v>83904670.59191151</v>
      </c>
      <c r="DL58" s="86">
        <f t="shared" si="64"/>
        <v>107384932.91099361</v>
      </c>
      <c r="DM58"/>
    </row>
    <row r="59" spans="1:119" s="101" customFormat="1" ht="15.6">
      <c r="A59" s="74">
        <v>47</v>
      </c>
      <c r="B59" s="74" t="s">
        <v>122</v>
      </c>
      <c r="C59" s="83"/>
      <c r="D59" s="84">
        <v>0</v>
      </c>
      <c r="E59" s="88">
        <v>0</v>
      </c>
      <c r="F59" s="85">
        <v>0</v>
      </c>
      <c r="G59" s="88">
        <v>0</v>
      </c>
      <c r="H59" s="85">
        <v>0</v>
      </c>
      <c r="I59" s="89">
        <v>0</v>
      </c>
      <c r="J59" s="87">
        <v>0</v>
      </c>
      <c r="K59" s="88">
        <v>0</v>
      </c>
      <c r="L59" s="85">
        <v>0</v>
      </c>
      <c r="M59" s="88">
        <v>0</v>
      </c>
      <c r="N59" s="85">
        <v>0</v>
      </c>
      <c r="O59" s="89">
        <v>0</v>
      </c>
      <c r="P59" s="178">
        <f t="shared" si="27"/>
        <v>0</v>
      </c>
      <c r="Q59" s="179">
        <f t="shared" si="28"/>
        <v>0</v>
      </c>
      <c r="R59" s="180">
        <f t="shared" si="29"/>
        <v>0</v>
      </c>
      <c r="S59" s="80"/>
      <c r="T59" s="84">
        <v>0</v>
      </c>
      <c r="U59" s="88">
        <v>0</v>
      </c>
      <c r="V59" s="85">
        <v>0</v>
      </c>
      <c r="W59" s="88">
        <v>0</v>
      </c>
      <c r="X59" s="85">
        <v>0</v>
      </c>
      <c r="Y59" s="89">
        <v>0</v>
      </c>
      <c r="Z59" s="87">
        <v>5283785.9300000016</v>
      </c>
      <c r="AA59" s="88">
        <v>6.3235328127337489</v>
      </c>
      <c r="AB59" s="85">
        <v>0</v>
      </c>
      <c r="AC59" s="88">
        <v>0</v>
      </c>
      <c r="AD59" s="85">
        <v>5283785.9300000016</v>
      </c>
      <c r="AE59" s="89">
        <v>4.8413938813077442</v>
      </c>
      <c r="AF59" s="178">
        <f t="shared" si="30"/>
        <v>5283785.9300000016</v>
      </c>
      <c r="AG59" s="179">
        <f t="shared" si="31"/>
        <v>0</v>
      </c>
      <c r="AH59" s="180">
        <f t="shared" si="32"/>
        <v>5283785.9300000016</v>
      </c>
      <c r="AI59" s="82"/>
      <c r="AJ59" s="84">
        <v>110943.43568611993</v>
      </c>
      <c r="AK59" s="88">
        <v>1.7857523409487008</v>
      </c>
      <c r="AL59" s="85">
        <v>29897.786543753449</v>
      </c>
      <c r="AM59" s="88">
        <v>3.0310002578825475</v>
      </c>
      <c r="AN59" s="85">
        <v>140841.22222987338</v>
      </c>
      <c r="AO59" s="89">
        <v>1.9563726331051574</v>
      </c>
      <c r="AP59" s="87">
        <v>155551.58718171861</v>
      </c>
      <c r="AQ59" s="88">
        <v>1.3689306273142534</v>
      </c>
      <c r="AR59" s="85">
        <v>126479.98065134356</v>
      </c>
      <c r="AS59" s="88">
        <v>1.2401092317100877</v>
      </c>
      <c r="AT59" s="85">
        <v>282031.56783306214</v>
      </c>
      <c r="AU59" s="89">
        <v>1.3079967527887457</v>
      </c>
      <c r="AV59" s="178">
        <f t="shared" si="33"/>
        <v>266495.02286783856</v>
      </c>
      <c r="AW59" s="179">
        <f t="shared" si="34"/>
        <v>156377.767195097</v>
      </c>
      <c r="AX59" s="180">
        <f t="shared" si="35"/>
        <v>422872.79006293556</v>
      </c>
      <c r="AY59" s="82"/>
      <c r="AZ59" s="84">
        <v>494557.63122262084</v>
      </c>
      <c r="BA59" s="88">
        <v>4.5130459850217264</v>
      </c>
      <c r="BB59" s="85">
        <v>72571.528777379091</v>
      </c>
      <c r="BC59" s="88">
        <v>4.5966258409791676</v>
      </c>
      <c r="BD59" s="85">
        <v>567129.15999999992</v>
      </c>
      <c r="BE59" s="89">
        <v>4.5235711323102441</v>
      </c>
      <c r="BF59" s="87">
        <v>1444086.7429609792</v>
      </c>
      <c r="BG59" s="88">
        <v>2.7817278866128317</v>
      </c>
      <c r="BH59" s="85">
        <v>1039826.1470390202</v>
      </c>
      <c r="BI59" s="88">
        <v>5.3475245412137831</v>
      </c>
      <c r="BJ59" s="85">
        <v>2483912.8899999997</v>
      </c>
      <c r="BK59" s="89">
        <v>3.4809025579364974</v>
      </c>
      <c r="BL59" s="178">
        <f t="shared" si="36"/>
        <v>1938644.3741836001</v>
      </c>
      <c r="BM59" s="179">
        <f t="shared" si="37"/>
        <v>1112397.6758163993</v>
      </c>
      <c r="BN59" s="180">
        <f t="shared" si="38"/>
        <v>3051042.0499999993</v>
      </c>
      <c r="BO59" s="82"/>
      <c r="BP59" s="84">
        <v>54953.999999999782</v>
      </c>
      <c r="BQ59" s="88">
        <v>0.71988681766377749</v>
      </c>
      <c r="BR59" s="85">
        <v>0</v>
      </c>
      <c r="BS59" s="88">
        <v>0</v>
      </c>
      <c r="BT59" s="85">
        <v>54953.999999999782</v>
      </c>
      <c r="BU59" s="89">
        <v>0.63923785594639615</v>
      </c>
      <c r="BV59" s="87">
        <v>0</v>
      </c>
      <c r="BW59" s="88">
        <v>0</v>
      </c>
      <c r="BX59" s="85">
        <v>0</v>
      </c>
      <c r="BY59" s="88">
        <v>0</v>
      </c>
      <c r="BZ59" s="85">
        <v>0</v>
      </c>
      <c r="CA59" s="89">
        <v>0</v>
      </c>
      <c r="CB59" s="178">
        <f t="shared" si="39"/>
        <v>54953.999999999782</v>
      </c>
      <c r="CC59" s="179">
        <f t="shared" si="40"/>
        <v>0</v>
      </c>
      <c r="CD59" s="180">
        <f t="shared" si="41"/>
        <v>54953.999999999782</v>
      </c>
      <c r="CE59" s="82"/>
      <c r="CF59" s="84">
        <v>0</v>
      </c>
      <c r="CG59" s="88">
        <f t="shared" si="42"/>
        <v>0</v>
      </c>
      <c r="CH59" s="85">
        <v>0</v>
      </c>
      <c r="CI59" s="88">
        <f t="shared" si="43"/>
        <v>0</v>
      </c>
      <c r="CJ59" s="85">
        <v>0</v>
      </c>
      <c r="CK59" s="89">
        <f t="shared" si="44"/>
        <v>0</v>
      </c>
      <c r="CL59" s="87">
        <v>0</v>
      </c>
      <c r="CM59" s="88">
        <f t="shared" si="45"/>
        <v>0</v>
      </c>
      <c r="CN59" s="85">
        <v>0</v>
      </c>
      <c r="CO59" s="88">
        <f t="shared" si="46"/>
        <v>0</v>
      </c>
      <c r="CP59" s="85">
        <v>0</v>
      </c>
      <c r="CQ59" s="89">
        <f t="shared" si="47"/>
        <v>0</v>
      </c>
      <c r="CR59" s="178">
        <f t="shared" si="48"/>
        <v>0</v>
      </c>
      <c r="CS59" s="179">
        <f t="shared" si="49"/>
        <v>0</v>
      </c>
      <c r="CT59" s="180">
        <f t="shared" si="50"/>
        <v>0</v>
      </c>
      <c r="CU59" s="82"/>
      <c r="CV59" s="87">
        <f t="shared" si="51"/>
        <v>660455.06690874055</v>
      </c>
      <c r="CW59" s="88">
        <f t="shared" si="65"/>
        <v>1.0038668861118609</v>
      </c>
      <c r="CX59" s="88">
        <f t="shared" si="52"/>
        <v>102469.31532113254</v>
      </c>
      <c r="CY59" s="88">
        <f t="shared" si="53"/>
        <v>1.0765845274336261</v>
      </c>
      <c r="CZ59" s="85">
        <f t="shared" si="54"/>
        <v>762924.3822298731</v>
      </c>
      <c r="DA59" s="89">
        <f t="shared" si="55"/>
        <v>1.0130573625629216</v>
      </c>
      <c r="DB59" s="87">
        <f t="shared" si="56"/>
        <v>6883424.2601426998</v>
      </c>
      <c r="DC59" s="88">
        <f t="shared" si="57"/>
        <v>2.8497116144331915</v>
      </c>
      <c r="DD59" s="85">
        <f t="shared" si="58"/>
        <v>1166306.1276903637</v>
      </c>
      <c r="DE59" s="88">
        <f t="shared" si="59"/>
        <v>1.1298503754752784</v>
      </c>
      <c r="DF59" s="85">
        <f t="shared" si="60"/>
        <v>8049730.3878330635</v>
      </c>
      <c r="DG59" s="89">
        <f t="shared" si="61"/>
        <v>2.3347798976644931</v>
      </c>
      <c r="DH59" s="226"/>
      <c r="DI59" s="239" t="s">
        <v>122</v>
      </c>
      <c r="DJ59" s="87">
        <f t="shared" si="62"/>
        <v>762924.3822298731</v>
      </c>
      <c r="DK59" s="85">
        <f t="shared" si="63"/>
        <v>8049730.3878330635</v>
      </c>
      <c r="DL59" s="86">
        <f t="shared" si="64"/>
        <v>8812654.7700629365</v>
      </c>
      <c r="DM59"/>
    </row>
    <row r="60" spans="1:119" s="101" customFormat="1" ht="15.6">
      <c r="A60" s="74">
        <v>48</v>
      </c>
      <c r="B60" s="74" t="s">
        <v>123</v>
      </c>
      <c r="C60" s="91"/>
      <c r="D60" s="92">
        <v>153185435.45000011</v>
      </c>
      <c r="E60" s="96">
        <v>1537.3735254563894</v>
      </c>
      <c r="F60" s="93">
        <v>18959691.870000005</v>
      </c>
      <c r="G60" s="96">
        <v>1324.0932935260846</v>
      </c>
      <c r="H60" s="85">
        <v>172145127.32000011</v>
      </c>
      <c r="I60" s="97">
        <v>1510.5750028080038</v>
      </c>
      <c r="J60" s="95">
        <v>68356973.052877963</v>
      </c>
      <c r="K60" s="96">
        <v>276.4086834538785</v>
      </c>
      <c r="L60" s="93">
        <v>82477738.067122027</v>
      </c>
      <c r="M60" s="96">
        <v>414.01577232083099</v>
      </c>
      <c r="N60" s="93">
        <v>150834711.12</v>
      </c>
      <c r="O60" s="97">
        <v>337.80208439525393</v>
      </c>
      <c r="P60" s="184">
        <f t="shared" si="27"/>
        <v>221542408.50287807</v>
      </c>
      <c r="Q60" s="185">
        <f t="shared" si="28"/>
        <v>101437429.93712203</v>
      </c>
      <c r="R60" s="186">
        <f t="shared" si="29"/>
        <v>322979838.44000012</v>
      </c>
      <c r="S60" s="80"/>
      <c r="T60" s="92">
        <v>274670545.99199998</v>
      </c>
      <c r="U60" s="96">
        <v>1486.3929108285079</v>
      </c>
      <c r="V60" s="93">
        <v>43161126.308000013</v>
      </c>
      <c r="W60" s="96">
        <v>1591.9565619651819</v>
      </c>
      <c r="X60" s="85">
        <v>317831672.30000001</v>
      </c>
      <c r="Y60" s="97">
        <v>1499.8993511151382</v>
      </c>
      <c r="Z60" s="95">
        <v>163604162.74999967</v>
      </c>
      <c r="AA60" s="96">
        <v>195.79829787870591</v>
      </c>
      <c r="AB60" s="93">
        <v>96630596.549999997</v>
      </c>
      <c r="AC60" s="96">
        <v>377.75543799501173</v>
      </c>
      <c r="AD60" s="93">
        <v>260234759.29999965</v>
      </c>
      <c r="AE60" s="97">
        <v>238.4462557851225</v>
      </c>
      <c r="AF60" s="184">
        <f t="shared" si="30"/>
        <v>438274708.74199963</v>
      </c>
      <c r="AG60" s="185">
        <f t="shared" si="31"/>
        <v>139791722.85800001</v>
      </c>
      <c r="AH60" s="186">
        <f t="shared" si="32"/>
        <v>578066431.59999967</v>
      </c>
      <c r="AI60" s="82"/>
      <c r="AJ60" s="92">
        <v>103367144.23285924</v>
      </c>
      <c r="AK60" s="96">
        <v>1663.803889337313</v>
      </c>
      <c r="AL60" s="93">
        <v>19688105.578997117</v>
      </c>
      <c r="AM60" s="96">
        <v>1995.9555534263095</v>
      </c>
      <c r="AN60" s="85">
        <v>123055249.81185636</v>
      </c>
      <c r="AO60" s="97">
        <v>1709.3143561258541</v>
      </c>
      <c r="AP60" s="95">
        <v>32456480.311785575</v>
      </c>
      <c r="AQ60" s="96">
        <v>285.63302219295588</v>
      </c>
      <c r="AR60" s="93">
        <v>52598802.956125088</v>
      </c>
      <c r="AS60" s="96">
        <v>515.72004349526026</v>
      </c>
      <c r="AT60" s="93">
        <v>85055283.267910659</v>
      </c>
      <c r="AU60" s="97">
        <v>394.46660236206429</v>
      </c>
      <c r="AV60" s="184">
        <f t="shared" si="33"/>
        <v>135823624.5446448</v>
      </c>
      <c r="AW60" s="185">
        <f t="shared" si="34"/>
        <v>72286908.535122201</v>
      </c>
      <c r="AX60" s="186">
        <f t="shared" si="35"/>
        <v>208110533.07976699</v>
      </c>
      <c r="AY60" s="82"/>
      <c r="AZ60" s="92">
        <v>192300339.34266502</v>
      </c>
      <c r="BA60" s="96">
        <v>1754.8213182824593</v>
      </c>
      <c r="BB60" s="93">
        <v>27990263.065934997</v>
      </c>
      <c r="BC60" s="96">
        <v>1772.882129841335</v>
      </c>
      <c r="BD60" s="85">
        <v>220290602.40860006</v>
      </c>
      <c r="BE60" s="97">
        <v>1757.0957024582847</v>
      </c>
      <c r="BF60" s="95">
        <v>123898173.71048425</v>
      </c>
      <c r="BG60" s="96">
        <v>238.66364440419747</v>
      </c>
      <c r="BH60" s="93">
        <v>88254600.369515687</v>
      </c>
      <c r="BI60" s="96">
        <v>453.86783424795931</v>
      </c>
      <c r="BJ60" s="93">
        <v>212152774.07999992</v>
      </c>
      <c r="BK60" s="97">
        <v>297.30637372246804</v>
      </c>
      <c r="BL60" s="184">
        <f t="shared" si="36"/>
        <v>316198513.05314928</v>
      </c>
      <c r="BM60" s="185">
        <f t="shared" si="37"/>
        <v>116244863.43545069</v>
      </c>
      <c r="BN60" s="186">
        <f t="shared" si="38"/>
        <v>432443376.48859996</v>
      </c>
      <c r="BO60" s="82"/>
      <c r="BP60" s="92">
        <v>124873637.45</v>
      </c>
      <c r="BQ60" s="96">
        <v>1635.8206040321209</v>
      </c>
      <c r="BR60" s="93">
        <v>17665790.079999998</v>
      </c>
      <c r="BS60" s="96">
        <v>1834.2633246807184</v>
      </c>
      <c r="BT60" s="85">
        <v>142539427.53</v>
      </c>
      <c r="BU60" s="97">
        <v>1658.052153475712</v>
      </c>
      <c r="BV60" s="95">
        <v>47451907.129999965</v>
      </c>
      <c r="BW60" s="96">
        <v>210.42321138589918</v>
      </c>
      <c r="BX60" s="93">
        <v>41101767.450000055</v>
      </c>
      <c r="BY60" s="96">
        <v>350.5451335169854</v>
      </c>
      <c r="BZ60" s="93">
        <v>88553674.580000013</v>
      </c>
      <c r="CA60" s="97">
        <v>258.35625887652515</v>
      </c>
      <c r="CB60" s="184">
        <f t="shared" si="39"/>
        <v>172325544.57999998</v>
      </c>
      <c r="CC60" s="185">
        <f t="shared" si="40"/>
        <v>58767557.530000053</v>
      </c>
      <c r="CD60" s="186">
        <f t="shared" si="41"/>
        <v>231093102.11000004</v>
      </c>
      <c r="CE60" s="82"/>
      <c r="CF60" s="92">
        <v>183669559.20050797</v>
      </c>
      <c r="CG60" s="96">
        <f t="shared" si="42"/>
        <v>1464.2958670874098</v>
      </c>
      <c r="CH60" s="93">
        <v>27313194.428875823</v>
      </c>
      <c r="CI60" s="96">
        <f t="shared" si="43"/>
        <v>1479.1072473126731</v>
      </c>
      <c r="CJ60" s="93">
        <v>210982753.6293838</v>
      </c>
      <c r="CK60" s="97">
        <f t="shared" si="44"/>
        <v>1466.196567216944</v>
      </c>
      <c r="CL60" s="95">
        <v>94954963.22869648</v>
      </c>
      <c r="CM60" s="96">
        <f t="shared" si="45"/>
        <v>200.18671147781825</v>
      </c>
      <c r="CN60" s="93">
        <v>67325693.49553977</v>
      </c>
      <c r="CO60" s="96">
        <f t="shared" si="46"/>
        <v>411.63191953643212</v>
      </c>
      <c r="CP60" s="93">
        <v>162280656.72423625</v>
      </c>
      <c r="CQ60" s="97">
        <f t="shared" si="47"/>
        <v>254.40225857786805</v>
      </c>
      <c r="CR60" s="184">
        <f t="shared" si="48"/>
        <v>278624522.42920446</v>
      </c>
      <c r="CS60" s="185">
        <f t="shared" si="49"/>
        <v>94638887.924415588</v>
      </c>
      <c r="CT60" s="186">
        <f t="shared" si="50"/>
        <v>373263410.35362005</v>
      </c>
      <c r="CU60" s="82"/>
      <c r="CV60" s="95">
        <f>SUM(CV20:CV59)</f>
        <v>1032066661.6680328</v>
      </c>
      <c r="CW60" s="96">
        <f t="shared" si="65"/>
        <v>1568.7025474084378</v>
      </c>
      <c r="CX60" s="96">
        <f>SUM(CX20:CX59)</f>
        <v>154778171.33180791</v>
      </c>
      <c r="CY60" s="96">
        <f t="shared" si="53"/>
        <v>1626.1627582665255</v>
      </c>
      <c r="CZ60" s="93">
        <f t="shared" si="54"/>
        <v>1186844832.9998407</v>
      </c>
      <c r="DA60" s="97">
        <f t="shared" si="55"/>
        <v>1575.9647014767681</v>
      </c>
      <c r="DB60" s="95">
        <f>SUM(DB20:DB59)</f>
        <v>530722660.18384385</v>
      </c>
      <c r="DC60" s="96">
        <f t="shared" si="57"/>
        <v>219.7171744194402</v>
      </c>
      <c r="DD60" s="93">
        <f>SUM(DD20:DD59)</f>
        <v>428389198.88830268</v>
      </c>
      <c r="DE60" s="96">
        <f t="shared" si="59"/>
        <v>414.99884611941366</v>
      </c>
      <c r="DF60" s="93">
        <f>SUM(DF20:DF59)</f>
        <v>959111859.07214642</v>
      </c>
      <c r="DG60" s="97">
        <f t="shared" si="61"/>
        <v>278.18510438038129</v>
      </c>
      <c r="DH60" s="227"/>
      <c r="DI60" s="239" t="s">
        <v>123</v>
      </c>
      <c r="DJ60" s="95">
        <f>SUM(DJ20:DJ59)</f>
        <v>1186844832.9998403</v>
      </c>
      <c r="DK60" s="93">
        <f>SUM(DK20:DK59)</f>
        <v>959111859.07214642</v>
      </c>
      <c r="DL60" s="94">
        <f t="shared" si="64"/>
        <v>2145956692.0719867</v>
      </c>
      <c r="DM60"/>
      <c r="DN60" s="107"/>
      <c r="DO60" s="98"/>
    </row>
    <row r="61" spans="1:119" s="101" customFormat="1" ht="15.6">
      <c r="A61" s="74">
        <v>49</v>
      </c>
      <c r="B61" s="74" t="s">
        <v>124</v>
      </c>
      <c r="C61" s="83"/>
      <c r="D61" s="84">
        <v>0</v>
      </c>
      <c r="E61" s="88">
        <v>0</v>
      </c>
      <c r="F61" s="85">
        <v>0</v>
      </c>
      <c r="G61" s="88">
        <v>0</v>
      </c>
      <c r="H61" s="85">
        <v>0</v>
      </c>
      <c r="I61" s="89">
        <v>0</v>
      </c>
      <c r="J61" s="87">
        <v>0</v>
      </c>
      <c r="K61" s="88">
        <v>0</v>
      </c>
      <c r="L61" s="85">
        <v>0</v>
      </c>
      <c r="M61" s="88">
        <v>0</v>
      </c>
      <c r="N61" s="85">
        <v>0</v>
      </c>
      <c r="O61" s="89">
        <v>0</v>
      </c>
      <c r="P61" s="178">
        <f t="shared" si="27"/>
        <v>0</v>
      </c>
      <c r="Q61" s="179">
        <f t="shared" si="28"/>
        <v>0</v>
      </c>
      <c r="R61" s="180">
        <f t="shared" si="29"/>
        <v>0</v>
      </c>
      <c r="S61" s="80"/>
      <c r="T61" s="84">
        <v>446114.41999999981</v>
      </c>
      <c r="U61" s="88">
        <v>2.4141697061529293</v>
      </c>
      <c r="V61" s="85">
        <v>83298.44</v>
      </c>
      <c r="W61" s="88">
        <v>3.0723827087636471</v>
      </c>
      <c r="X61" s="85">
        <v>529412.85999999987</v>
      </c>
      <c r="Y61" s="89">
        <v>2.4983853856971612</v>
      </c>
      <c r="Z61" s="87">
        <v>2283570.7500000009</v>
      </c>
      <c r="AA61" s="88">
        <v>2.7329333093977217</v>
      </c>
      <c r="AB61" s="85">
        <v>464210.63</v>
      </c>
      <c r="AC61" s="88">
        <v>1.8147263508494851</v>
      </c>
      <c r="AD61" s="85">
        <v>2747781.3800000008</v>
      </c>
      <c r="AE61" s="89">
        <v>2.5177197063892685</v>
      </c>
      <c r="AF61" s="178">
        <f t="shared" si="30"/>
        <v>2729685.1700000009</v>
      </c>
      <c r="AG61" s="179">
        <f t="shared" si="31"/>
        <v>547509.07000000007</v>
      </c>
      <c r="AH61" s="180">
        <f t="shared" si="32"/>
        <v>3277194.2400000012</v>
      </c>
      <c r="AI61" s="82"/>
      <c r="AJ61" s="84">
        <v>0</v>
      </c>
      <c r="AK61" s="88">
        <v>0</v>
      </c>
      <c r="AL61" s="85">
        <v>0</v>
      </c>
      <c r="AM61" s="88">
        <v>0</v>
      </c>
      <c r="AN61" s="85">
        <v>0</v>
      </c>
      <c r="AO61" s="89">
        <v>0</v>
      </c>
      <c r="AP61" s="87">
        <v>0</v>
      </c>
      <c r="AQ61" s="88">
        <v>0</v>
      </c>
      <c r="AR61" s="85">
        <v>0</v>
      </c>
      <c r="AS61" s="88">
        <v>0</v>
      </c>
      <c r="AT61" s="85">
        <v>0</v>
      </c>
      <c r="AU61" s="89">
        <v>0</v>
      </c>
      <c r="AV61" s="178">
        <f t="shared" si="33"/>
        <v>0</v>
      </c>
      <c r="AW61" s="179">
        <f t="shared" si="34"/>
        <v>0</v>
      </c>
      <c r="AX61" s="180">
        <f t="shared" si="35"/>
        <v>0</v>
      </c>
      <c r="AY61" s="82"/>
      <c r="AZ61" s="84"/>
      <c r="BA61" s="88">
        <v>0</v>
      </c>
      <c r="BB61" s="85"/>
      <c r="BC61" s="88">
        <v>0</v>
      </c>
      <c r="BD61" s="85">
        <v>0</v>
      </c>
      <c r="BE61" s="89">
        <v>0</v>
      </c>
      <c r="BF61" s="87">
        <v>0</v>
      </c>
      <c r="BG61" s="88">
        <v>0</v>
      </c>
      <c r="BH61" s="85">
        <v>0</v>
      </c>
      <c r="BI61" s="88">
        <v>0</v>
      </c>
      <c r="BJ61" s="85">
        <v>0</v>
      </c>
      <c r="BK61" s="89">
        <v>0</v>
      </c>
      <c r="BL61" s="178">
        <f t="shared" si="36"/>
        <v>0</v>
      </c>
      <c r="BM61" s="179">
        <f t="shared" si="37"/>
        <v>0</v>
      </c>
      <c r="BN61" s="180">
        <f t="shared" si="38"/>
        <v>0</v>
      </c>
      <c r="BO61" s="82"/>
      <c r="BP61" s="84">
        <v>0</v>
      </c>
      <c r="BQ61" s="88">
        <v>0</v>
      </c>
      <c r="BR61" s="85">
        <v>0</v>
      </c>
      <c r="BS61" s="88">
        <v>0</v>
      </c>
      <c r="BT61" s="85">
        <v>0</v>
      </c>
      <c r="BU61" s="89">
        <v>0</v>
      </c>
      <c r="BV61" s="87">
        <v>0</v>
      </c>
      <c r="BW61" s="88">
        <v>0</v>
      </c>
      <c r="BX61" s="85">
        <v>0</v>
      </c>
      <c r="BY61" s="88">
        <v>0</v>
      </c>
      <c r="BZ61" s="85">
        <v>0</v>
      </c>
      <c r="CA61" s="89">
        <v>0</v>
      </c>
      <c r="CB61" s="178">
        <f t="shared" si="39"/>
        <v>0</v>
      </c>
      <c r="CC61" s="179">
        <f t="shared" si="40"/>
        <v>0</v>
      </c>
      <c r="CD61" s="180">
        <f t="shared" si="41"/>
        <v>0</v>
      </c>
      <c r="CE61" s="82"/>
      <c r="CF61" s="84">
        <v>887710.59237342665</v>
      </c>
      <c r="CG61" s="88">
        <f t="shared" si="42"/>
        <v>7.0772258464620403</v>
      </c>
      <c r="CH61" s="85">
        <v>90200.527626573443</v>
      </c>
      <c r="CI61" s="88">
        <f t="shared" si="43"/>
        <v>4.8846814484226924</v>
      </c>
      <c r="CJ61" s="85">
        <v>977911.12000000011</v>
      </c>
      <c r="CK61" s="89">
        <f t="shared" si="44"/>
        <v>6.7958631808642238</v>
      </c>
      <c r="CL61" s="87">
        <v>-92017.497868339648</v>
      </c>
      <c r="CM61" s="88">
        <f t="shared" si="45"/>
        <v>-0.19399386477897262</v>
      </c>
      <c r="CN61" s="85">
        <v>-57901.522131660175</v>
      </c>
      <c r="CO61" s="88">
        <f t="shared" si="46"/>
        <v>-0.35401216774269784</v>
      </c>
      <c r="CP61" s="85">
        <v>-149919.01999999981</v>
      </c>
      <c r="CQ61" s="89">
        <f t="shared" si="47"/>
        <v>-0.2350233112292085</v>
      </c>
      <c r="CR61" s="178">
        <f t="shared" si="48"/>
        <v>795693.09450508701</v>
      </c>
      <c r="CS61" s="179">
        <f t="shared" si="49"/>
        <v>32299.005494913268</v>
      </c>
      <c r="CT61" s="180">
        <f t="shared" si="50"/>
        <v>827992.10000000033</v>
      </c>
      <c r="CU61" s="82"/>
      <c r="CV61" s="87">
        <f>+D61+T61+AJ61+AZ61+BP61+CF61</f>
        <v>1333825.0123734265</v>
      </c>
      <c r="CW61" s="88">
        <f t="shared" si="65"/>
        <v>2.0273639023719414</v>
      </c>
      <c r="CX61" s="88">
        <f>+F61+V61+AL61+BB61+BR61+CH61</f>
        <v>173498.96762657346</v>
      </c>
      <c r="CY61" s="88">
        <f t="shared" si="53"/>
        <v>1.8228510992495635</v>
      </c>
      <c r="CZ61" s="85">
        <f t="shared" si="54"/>
        <v>1507323.98</v>
      </c>
      <c r="DA61" s="89">
        <f t="shared" si="55"/>
        <v>2.0015163904494941</v>
      </c>
      <c r="DB61" s="87">
        <f t="shared" ref="DB61" si="66">+J61+Z61+AP61+BF61+BV61+CL61</f>
        <v>2191553.2521316614</v>
      </c>
      <c r="DC61" s="88">
        <f t="shared" si="57"/>
        <v>0.90729475915217772</v>
      </c>
      <c r="DD61" s="85">
        <f>+L61+AB61+AR61+BH61+BX61+CN61</f>
        <v>406309.10786833981</v>
      </c>
      <c r="DE61" s="88">
        <f t="shared" si="59"/>
        <v>0.39360892237886341</v>
      </c>
      <c r="DF61" s="85">
        <f>+DB61+DD61</f>
        <v>2597862.3600000013</v>
      </c>
      <c r="DG61" s="89">
        <f t="shared" si="61"/>
        <v>0.75349564802753832</v>
      </c>
      <c r="DH61" s="226"/>
      <c r="DI61" s="239" t="s">
        <v>124</v>
      </c>
      <c r="DJ61" s="87">
        <f t="shared" ref="DJ61" si="67">+CZ61</f>
        <v>1507323.98</v>
      </c>
      <c r="DK61" s="85">
        <f t="shared" ref="DK61" si="68">+DF61</f>
        <v>2597862.3600000013</v>
      </c>
      <c r="DL61" s="86">
        <f t="shared" si="64"/>
        <v>4105186.3400000012</v>
      </c>
      <c r="DM61"/>
    </row>
    <row r="62" spans="1:119" s="101" customFormat="1" ht="15.6">
      <c r="A62" s="74">
        <v>50</v>
      </c>
      <c r="B62" s="74" t="s">
        <v>125</v>
      </c>
      <c r="C62" s="91"/>
      <c r="D62" s="92">
        <v>153185435.45000011</v>
      </c>
      <c r="E62" s="96">
        <v>1537.3735254563894</v>
      </c>
      <c r="F62" s="93">
        <v>18959691.870000005</v>
      </c>
      <c r="G62" s="96">
        <v>1324.0932935260846</v>
      </c>
      <c r="H62" s="85">
        <v>172145127.32000011</v>
      </c>
      <c r="I62" s="97">
        <v>1510.5750028080038</v>
      </c>
      <c r="J62" s="95">
        <v>68356973.052877963</v>
      </c>
      <c r="K62" s="96">
        <v>276.4086834538785</v>
      </c>
      <c r="L62" s="93">
        <v>82477738.067122027</v>
      </c>
      <c r="M62" s="96">
        <v>414.01577232083099</v>
      </c>
      <c r="N62" s="93">
        <v>150834711.12</v>
      </c>
      <c r="O62" s="97">
        <v>337.80208439525393</v>
      </c>
      <c r="P62" s="184">
        <f t="shared" si="27"/>
        <v>221542408.50287807</v>
      </c>
      <c r="Q62" s="185">
        <f t="shared" si="28"/>
        <v>101437429.93712203</v>
      </c>
      <c r="R62" s="186">
        <f t="shared" si="29"/>
        <v>322979838.44000012</v>
      </c>
      <c r="S62" s="80"/>
      <c r="T62" s="92">
        <v>274224431.57199997</v>
      </c>
      <c r="U62" s="96">
        <v>1483.9787411223549</v>
      </c>
      <c r="V62" s="93">
        <v>43077827.868000016</v>
      </c>
      <c r="W62" s="96">
        <v>1588.8841792564183</v>
      </c>
      <c r="X62" s="85">
        <v>317302259.44</v>
      </c>
      <c r="Y62" s="97">
        <v>1497.4009657294409</v>
      </c>
      <c r="Z62" s="95">
        <v>161320591.99999967</v>
      </c>
      <c r="AA62" s="96">
        <v>193.0653645693082</v>
      </c>
      <c r="AB62" s="93">
        <v>96166385.920000002</v>
      </c>
      <c r="AC62" s="96">
        <v>375.94071164416226</v>
      </c>
      <c r="AD62" s="93">
        <v>257486977.91999966</v>
      </c>
      <c r="AE62" s="97">
        <v>235.92853607873326</v>
      </c>
      <c r="AF62" s="184">
        <f t="shared" si="30"/>
        <v>435545023.57199967</v>
      </c>
      <c r="AG62" s="185">
        <f t="shared" si="31"/>
        <v>139244213.78800002</v>
      </c>
      <c r="AH62" s="186">
        <f t="shared" si="32"/>
        <v>574789237.35999966</v>
      </c>
      <c r="AI62" s="82"/>
      <c r="AJ62" s="92">
        <v>103367144.23285924</v>
      </c>
      <c r="AK62" s="96">
        <v>1663.803889337313</v>
      </c>
      <c r="AL62" s="93">
        <v>19688105.578997117</v>
      </c>
      <c r="AM62" s="96">
        <v>1995.9555534263095</v>
      </c>
      <c r="AN62" s="85">
        <v>123055249.81185636</v>
      </c>
      <c r="AO62" s="97">
        <v>1709.3143561258541</v>
      </c>
      <c r="AP62" s="95">
        <v>32456480.311785575</v>
      </c>
      <c r="AQ62" s="96">
        <v>285.63302219295588</v>
      </c>
      <c r="AR62" s="93">
        <v>52598802.956125088</v>
      </c>
      <c r="AS62" s="96">
        <v>515.72004349526026</v>
      </c>
      <c r="AT62" s="93">
        <v>85055283.267910659</v>
      </c>
      <c r="AU62" s="97">
        <v>394.46660236206429</v>
      </c>
      <c r="AV62" s="184">
        <f t="shared" si="33"/>
        <v>135823624.5446448</v>
      </c>
      <c r="AW62" s="185">
        <f t="shared" si="34"/>
        <v>72286908.535122201</v>
      </c>
      <c r="AX62" s="186">
        <f t="shared" si="35"/>
        <v>208110533.07976699</v>
      </c>
      <c r="AY62" s="82"/>
      <c r="AZ62" s="92">
        <v>192300339.34266502</v>
      </c>
      <c r="BA62" s="96">
        <v>1754.8213182824593</v>
      </c>
      <c r="BB62" s="93">
        <v>27990263.065934997</v>
      </c>
      <c r="BC62" s="96">
        <v>1772.882129841335</v>
      </c>
      <c r="BD62" s="85">
        <v>220290602.40860006</v>
      </c>
      <c r="BE62" s="97">
        <v>1757.0957024582847</v>
      </c>
      <c r="BF62" s="95">
        <v>123898173.71048425</v>
      </c>
      <c r="BG62" s="96">
        <v>238.66364440419747</v>
      </c>
      <c r="BH62" s="93">
        <v>88254600.369515687</v>
      </c>
      <c r="BI62" s="96">
        <v>453.86783424795931</v>
      </c>
      <c r="BJ62" s="93">
        <v>212152774.07999992</v>
      </c>
      <c r="BK62" s="97">
        <v>297.30637372246804</v>
      </c>
      <c r="BL62" s="184">
        <f t="shared" si="36"/>
        <v>316198513.05314928</v>
      </c>
      <c r="BM62" s="185">
        <f t="shared" si="37"/>
        <v>116244863.43545069</v>
      </c>
      <c r="BN62" s="186">
        <f t="shared" si="38"/>
        <v>432443376.48859996</v>
      </c>
      <c r="BO62" s="82"/>
      <c r="BP62" s="92">
        <v>124873637.45</v>
      </c>
      <c r="BQ62" s="96">
        <v>1635.8206040321209</v>
      </c>
      <c r="BR62" s="93">
        <v>17665790.079999998</v>
      </c>
      <c r="BS62" s="96">
        <v>1834.2633246807184</v>
      </c>
      <c r="BT62" s="85">
        <v>142539427.53</v>
      </c>
      <c r="BU62" s="97">
        <v>1658.052153475712</v>
      </c>
      <c r="BV62" s="95">
        <v>47451907.129999965</v>
      </c>
      <c r="BW62" s="96">
        <v>210.42321138589918</v>
      </c>
      <c r="BX62" s="93">
        <v>41101767.450000055</v>
      </c>
      <c r="BY62" s="96">
        <v>350.5451335169854</v>
      </c>
      <c r="BZ62" s="93">
        <v>88553674.580000013</v>
      </c>
      <c r="CA62" s="97">
        <v>258.35625887652515</v>
      </c>
      <c r="CB62" s="184">
        <f t="shared" si="39"/>
        <v>172325544.57999998</v>
      </c>
      <c r="CC62" s="185">
        <f t="shared" si="40"/>
        <v>58767557.530000053</v>
      </c>
      <c r="CD62" s="186">
        <f t="shared" si="41"/>
        <v>231093102.11000004</v>
      </c>
      <c r="CE62" s="82"/>
      <c r="CF62" s="92">
        <v>182781848.60813454</v>
      </c>
      <c r="CG62" s="96">
        <f t="shared" si="42"/>
        <v>1457.2186412409476</v>
      </c>
      <c r="CH62" s="93">
        <v>27222993.901249249</v>
      </c>
      <c r="CI62" s="96">
        <f t="shared" si="43"/>
        <v>1474.2225658642503</v>
      </c>
      <c r="CJ62" s="93">
        <v>210004842.5093838</v>
      </c>
      <c r="CK62" s="97">
        <f t="shared" si="44"/>
        <v>1459.4007040360798</v>
      </c>
      <c r="CL62" s="95">
        <v>95046980.726564825</v>
      </c>
      <c r="CM62" s="96">
        <f t="shared" si="45"/>
        <v>200.38070534259722</v>
      </c>
      <c r="CN62" s="93">
        <v>67383595.017671436</v>
      </c>
      <c r="CO62" s="96">
        <f t="shared" si="46"/>
        <v>411.9859317041749</v>
      </c>
      <c r="CP62" s="93">
        <v>162430575.74423626</v>
      </c>
      <c r="CQ62" s="97">
        <f t="shared" si="47"/>
        <v>254.63728188909727</v>
      </c>
      <c r="CR62" s="184">
        <f t="shared" si="48"/>
        <v>277828829.33469939</v>
      </c>
      <c r="CS62" s="185">
        <f t="shared" si="49"/>
        <v>94606588.918920681</v>
      </c>
      <c r="CT62" s="186">
        <f t="shared" si="50"/>
        <v>372435418.25362009</v>
      </c>
      <c r="CU62" s="82"/>
      <c r="CV62" s="95">
        <f>+CV60-CV61</f>
        <v>1030732836.6556593</v>
      </c>
      <c r="CW62" s="96">
        <f>+CV62/$CV$110</f>
        <v>1566.6751835060659</v>
      </c>
      <c r="CX62" s="96">
        <f>+CX60-CX61</f>
        <v>154604672.36418134</v>
      </c>
      <c r="CY62" s="96">
        <f t="shared" si="53"/>
        <v>1624.3399071672761</v>
      </c>
      <c r="CZ62" s="93">
        <f t="shared" si="54"/>
        <v>1185337509.0198407</v>
      </c>
      <c r="DA62" s="97">
        <f t="shared" si="55"/>
        <v>1573.9631850863186</v>
      </c>
      <c r="DB62" s="95">
        <f>+DB60-DB61</f>
        <v>528531106.93171221</v>
      </c>
      <c r="DC62" s="96">
        <f t="shared" si="57"/>
        <v>218.80987966028803</v>
      </c>
      <c r="DD62" s="93">
        <f>+DD60-DD61</f>
        <v>427982889.78043437</v>
      </c>
      <c r="DE62" s="96">
        <f t="shared" si="59"/>
        <v>414.60523719703485</v>
      </c>
      <c r="DF62" s="93">
        <f>+DF60-DF61</f>
        <v>956513996.7121464</v>
      </c>
      <c r="DG62" s="97">
        <f t="shared" si="61"/>
        <v>277.43160873235377</v>
      </c>
      <c r="DH62" s="227"/>
      <c r="DI62" s="239" t="s">
        <v>125</v>
      </c>
      <c r="DJ62" s="95">
        <f>+DJ60-DJ61</f>
        <v>1185337509.0198402</v>
      </c>
      <c r="DK62" s="93">
        <f t="shared" ref="DK62:DL62" si="69">+DK60-DK61</f>
        <v>956513996.7121464</v>
      </c>
      <c r="DL62" s="94">
        <f t="shared" si="69"/>
        <v>2141851505.7319868</v>
      </c>
      <c r="DM62"/>
      <c r="DO62" s="98"/>
    </row>
    <row r="63" spans="1:119" s="101" customFormat="1" ht="15.6">
      <c r="A63" s="74"/>
      <c r="B63" s="100" t="s">
        <v>126</v>
      </c>
      <c r="C63" s="83"/>
      <c r="D63" s="84"/>
      <c r="E63" s="88"/>
      <c r="F63" s="88"/>
      <c r="G63" s="88"/>
      <c r="H63" s="88"/>
      <c r="I63" s="89"/>
      <c r="J63" s="87"/>
      <c r="K63" s="88"/>
      <c r="L63" s="88"/>
      <c r="M63" s="88"/>
      <c r="N63" s="88"/>
      <c r="O63" s="89"/>
      <c r="P63" s="187"/>
      <c r="Q63" s="188"/>
      <c r="R63" s="189"/>
      <c r="S63" s="80"/>
      <c r="T63" s="84"/>
      <c r="U63" s="88"/>
      <c r="V63" s="88"/>
      <c r="W63" s="88"/>
      <c r="X63" s="88"/>
      <c r="Y63" s="89"/>
      <c r="Z63" s="87"/>
      <c r="AA63" s="88"/>
      <c r="AB63" s="88"/>
      <c r="AC63" s="88"/>
      <c r="AD63" s="88"/>
      <c r="AE63" s="89"/>
      <c r="AF63" s="187"/>
      <c r="AG63" s="188"/>
      <c r="AH63" s="189"/>
      <c r="AI63" s="82"/>
      <c r="AJ63" s="84"/>
      <c r="AK63" s="88"/>
      <c r="AL63" s="88"/>
      <c r="AM63" s="88"/>
      <c r="AN63" s="88"/>
      <c r="AO63" s="89"/>
      <c r="AP63" s="87"/>
      <c r="AQ63" s="88"/>
      <c r="AR63" s="88"/>
      <c r="AS63" s="88"/>
      <c r="AT63" s="88"/>
      <c r="AU63" s="89"/>
      <c r="AV63" s="187"/>
      <c r="AW63" s="188"/>
      <c r="AX63" s="189"/>
      <c r="AY63" s="82"/>
      <c r="AZ63" s="84"/>
      <c r="BA63" s="88"/>
      <c r="BB63" s="88"/>
      <c r="BC63" s="88"/>
      <c r="BD63" s="88"/>
      <c r="BE63" s="89"/>
      <c r="BF63" s="87"/>
      <c r="BG63" s="88"/>
      <c r="BH63" s="88"/>
      <c r="BI63" s="88"/>
      <c r="BJ63" s="88"/>
      <c r="BK63" s="89">
        <v>0</v>
      </c>
      <c r="BL63" s="187"/>
      <c r="BM63" s="188"/>
      <c r="BN63" s="189"/>
      <c r="BO63" s="82"/>
      <c r="BP63" s="84"/>
      <c r="BQ63" s="88"/>
      <c r="BR63" s="88"/>
      <c r="BS63" s="88"/>
      <c r="BT63" s="88"/>
      <c r="BU63" s="89"/>
      <c r="BV63" s="87"/>
      <c r="BW63" s="88"/>
      <c r="BX63" s="88"/>
      <c r="BY63" s="88"/>
      <c r="BZ63" s="88"/>
      <c r="CA63" s="89"/>
      <c r="CB63" s="187"/>
      <c r="CC63" s="188"/>
      <c r="CD63" s="189"/>
      <c r="CE63" s="82"/>
      <c r="CF63" s="84"/>
      <c r="CG63" s="88"/>
      <c r="CH63" s="88"/>
      <c r="CI63" s="88"/>
      <c r="CJ63" s="88"/>
      <c r="CK63" s="89"/>
      <c r="CL63" s="87"/>
      <c r="CM63" s="88"/>
      <c r="CN63" s="88"/>
      <c r="CO63" s="88"/>
      <c r="CP63" s="88"/>
      <c r="CQ63" s="89"/>
      <c r="CR63" s="187"/>
      <c r="CS63" s="188"/>
      <c r="CT63" s="189"/>
      <c r="CU63" s="82"/>
      <c r="CV63" s="87"/>
      <c r="CW63" s="88"/>
      <c r="CX63" s="88"/>
      <c r="CY63" s="88"/>
      <c r="CZ63" s="85"/>
      <c r="DA63" s="89"/>
      <c r="DB63" s="99"/>
      <c r="DC63" s="88"/>
      <c r="DD63" s="88"/>
      <c r="DE63" s="88"/>
      <c r="DF63" s="88"/>
      <c r="DG63" s="89"/>
      <c r="DH63" s="226"/>
      <c r="DI63" s="241" t="s">
        <v>126</v>
      </c>
      <c r="DJ63" s="87"/>
      <c r="DK63" s="85"/>
      <c r="DL63" s="86"/>
      <c r="DM63"/>
    </row>
    <row r="64" spans="1:119" s="101" customFormat="1" ht="15.6">
      <c r="A64" s="74"/>
      <c r="B64" s="73" t="s">
        <v>127</v>
      </c>
      <c r="C64" s="83"/>
      <c r="D64" s="84"/>
      <c r="E64" s="88"/>
      <c r="F64" s="88"/>
      <c r="G64" s="88"/>
      <c r="H64" s="88"/>
      <c r="I64" s="89"/>
      <c r="J64" s="87"/>
      <c r="K64" s="88"/>
      <c r="L64" s="88"/>
      <c r="M64" s="88"/>
      <c r="N64" s="88"/>
      <c r="O64" s="89"/>
      <c r="P64" s="187"/>
      <c r="Q64" s="188"/>
      <c r="R64" s="189"/>
      <c r="S64" s="80"/>
      <c r="T64" s="84"/>
      <c r="U64" s="88"/>
      <c r="V64" s="88"/>
      <c r="W64" s="88"/>
      <c r="X64" s="88"/>
      <c r="Y64" s="89"/>
      <c r="Z64" s="87"/>
      <c r="AA64" s="88"/>
      <c r="AB64" s="88"/>
      <c r="AC64" s="88"/>
      <c r="AD64" s="88"/>
      <c r="AE64" s="89"/>
      <c r="AF64" s="187"/>
      <c r="AG64" s="188"/>
      <c r="AH64" s="189"/>
      <c r="AI64" s="82"/>
      <c r="AJ64" s="84"/>
      <c r="AK64" s="88"/>
      <c r="AL64" s="88"/>
      <c r="AM64" s="88"/>
      <c r="AN64" s="88"/>
      <c r="AO64" s="89"/>
      <c r="AP64" s="87"/>
      <c r="AQ64" s="88"/>
      <c r="AR64" s="88"/>
      <c r="AS64" s="88"/>
      <c r="AT64" s="88"/>
      <c r="AU64" s="89"/>
      <c r="AV64" s="187"/>
      <c r="AW64" s="188"/>
      <c r="AX64" s="189"/>
      <c r="AY64" s="82"/>
      <c r="AZ64" s="84"/>
      <c r="BA64" s="88"/>
      <c r="BB64" s="88"/>
      <c r="BC64" s="88"/>
      <c r="BD64" s="88"/>
      <c r="BE64" s="89"/>
      <c r="BF64" s="87"/>
      <c r="BG64" s="88"/>
      <c r="BH64" s="88"/>
      <c r="BI64" s="88"/>
      <c r="BJ64" s="88"/>
      <c r="BK64" s="89">
        <v>0</v>
      </c>
      <c r="BL64" s="187"/>
      <c r="BM64" s="188"/>
      <c r="BN64" s="189"/>
      <c r="BO64" s="82"/>
      <c r="BP64" s="84"/>
      <c r="BQ64" s="88"/>
      <c r="BR64" s="88"/>
      <c r="BS64" s="88"/>
      <c r="BT64" s="88"/>
      <c r="BU64" s="89"/>
      <c r="BV64" s="87"/>
      <c r="BW64" s="88"/>
      <c r="BX64" s="88"/>
      <c r="BY64" s="88"/>
      <c r="BZ64" s="88"/>
      <c r="CA64" s="89"/>
      <c r="CB64" s="187"/>
      <c r="CC64" s="188"/>
      <c r="CD64" s="189"/>
      <c r="CE64" s="82"/>
      <c r="CF64" s="84"/>
      <c r="CG64" s="88"/>
      <c r="CH64" s="88"/>
      <c r="CI64" s="88"/>
      <c r="CJ64" s="88"/>
      <c r="CK64" s="89"/>
      <c r="CL64" s="87"/>
      <c r="CM64" s="88"/>
      <c r="CN64" s="88"/>
      <c r="CO64" s="88"/>
      <c r="CP64" s="88"/>
      <c r="CQ64" s="89"/>
      <c r="CR64" s="187"/>
      <c r="CS64" s="188"/>
      <c r="CT64" s="189"/>
      <c r="CU64" s="82"/>
      <c r="CV64" s="87"/>
      <c r="CW64" s="88"/>
      <c r="CX64" s="88"/>
      <c r="CY64" s="88"/>
      <c r="CZ64" s="85"/>
      <c r="DA64" s="89"/>
      <c r="DB64" s="99"/>
      <c r="DC64" s="88"/>
      <c r="DD64" s="88"/>
      <c r="DE64" s="88"/>
      <c r="DF64" s="88"/>
      <c r="DG64" s="89"/>
      <c r="DH64" s="226"/>
      <c r="DI64" s="238" t="s">
        <v>127</v>
      </c>
      <c r="DJ64" s="87"/>
      <c r="DK64" s="85"/>
      <c r="DL64" s="86"/>
      <c r="DM64"/>
      <c r="DO64" s="108"/>
    </row>
    <row r="65" spans="1:119" s="101" customFormat="1" ht="15.6">
      <c r="A65" s="74">
        <v>51</v>
      </c>
      <c r="B65" s="74" t="s">
        <v>128</v>
      </c>
      <c r="C65" s="83"/>
      <c r="D65" s="84">
        <v>2903840.8198607932</v>
      </c>
      <c r="E65" s="88">
        <v>29.143031682347559</v>
      </c>
      <c r="F65" s="85">
        <v>461275.99281627778</v>
      </c>
      <c r="G65" s="88">
        <v>32.214260270708692</v>
      </c>
      <c r="H65" s="85">
        <v>3365116.812677071</v>
      </c>
      <c r="I65" s="89">
        <v>29.528929560170859</v>
      </c>
      <c r="J65" s="87">
        <v>225614.96078261896</v>
      </c>
      <c r="K65" s="88">
        <v>0.91229806546848802</v>
      </c>
      <c r="L65" s="85">
        <v>417430.01132767164</v>
      </c>
      <c r="M65" s="88">
        <v>2.095384919371488</v>
      </c>
      <c r="N65" s="85">
        <v>643044.97211029055</v>
      </c>
      <c r="O65" s="89">
        <v>1.4401322502346838</v>
      </c>
      <c r="P65" s="178">
        <f t="shared" ref="P65:P72" si="70">+D65+J65</f>
        <v>3129455.7806434119</v>
      </c>
      <c r="Q65" s="179">
        <f t="shared" ref="Q65:Q72" si="71">+F65+L65</f>
        <v>878706.00414394937</v>
      </c>
      <c r="R65" s="180">
        <f t="shared" ref="R65:R72" si="72">+P65+Q65</f>
        <v>4008161.7847873615</v>
      </c>
      <c r="S65" s="80"/>
      <c r="T65" s="84">
        <v>2204737.5464842818</v>
      </c>
      <c r="U65" s="88">
        <v>11.931043598053368</v>
      </c>
      <c r="V65" s="85">
        <v>420354.93126371299</v>
      </c>
      <c r="W65" s="88">
        <v>15.504386665082361</v>
      </c>
      <c r="X65" s="85">
        <v>2625092.4777479949</v>
      </c>
      <c r="Y65" s="89">
        <v>12.388238325961977</v>
      </c>
      <c r="Z65" s="87">
        <v>2038418.9178242353</v>
      </c>
      <c r="AA65" s="88">
        <v>2.4395403378801848</v>
      </c>
      <c r="AB65" s="85">
        <v>658161.64172969817</v>
      </c>
      <c r="AC65" s="88">
        <v>2.5729339165827403</v>
      </c>
      <c r="AD65" s="85">
        <v>2696580.5595539333</v>
      </c>
      <c r="AE65" s="89">
        <v>2.4708057431611015</v>
      </c>
      <c r="AF65" s="178">
        <f t="shared" ref="AF65:AF72" si="73">+T65+Z65</f>
        <v>4243156.4643085171</v>
      </c>
      <c r="AG65" s="179">
        <f t="shared" ref="AG65:AG72" si="74">+V65+AB65</f>
        <v>1078516.5729934112</v>
      </c>
      <c r="AH65" s="180">
        <f t="shared" ref="AH65:AH72" si="75">+AF65+AG65</f>
        <v>5321673.0373019278</v>
      </c>
      <c r="AI65" s="82"/>
      <c r="AJ65" s="84">
        <v>2708806.3026221222</v>
      </c>
      <c r="AK65" s="88">
        <v>43.601112280041242</v>
      </c>
      <c r="AL65" s="85">
        <v>495952.92951151537</v>
      </c>
      <c r="AM65" s="88">
        <v>50.279088555506426</v>
      </c>
      <c r="AN65" s="85">
        <v>3204759.2321336376</v>
      </c>
      <c r="AO65" s="89">
        <v>44.516109404420519</v>
      </c>
      <c r="AP65" s="87">
        <v>300994.12093946169</v>
      </c>
      <c r="AQ65" s="88">
        <v>2.6488966024770018</v>
      </c>
      <c r="AR65" s="85">
        <v>440081.08078721724</v>
      </c>
      <c r="AS65" s="88">
        <v>4.3149011264446591</v>
      </c>
      <c r="AT65" s="85">
        <v>741075.20172667899</v>
      </c>
      <c r="AU65" s="89">
        <v>3.4369342583824349</v>
      </c>
      <c r="AV65" s="178">
        <f t="shared" ref="AV65:AV72" si="76">+AJ65+AP65</f>
        <v>3009800.4235615837</v>
      </c>
      <c r="AW65" s="179">
        <f t="shared" ref="AW65:AW72" si="77">+AL65+AR65</f>
        <v>936034.01029873267</v>
      </c>
      <c r="AX65" s="180">
        <f t="shared" ref="AX65:AX72" si="78">+AV65+AW65</f>
        <v>3945834.4338603164</v>
      </c>
      <c r="AY65" s="82"/>
      <c r="AZ65" s="84">
        <v>935672.59315228276</v>
      </c>
      <c r="BA65" s="88">
        <v>8.5384051791528215</v>
      </c>
      <c r="BB65" s="85">
        <v>122777.27684771735</v>
      </c>
      <c r="BC65" s="88">
        <v>7.7766200182237997</v>
      </c>
      <c r="BD65" s="85">
        <v>1058449.8700000001</v>
      </c>
      <c r="BE65" s="89">
        <v>8.4424741569090394</v>
      </c>
      <c r="BF65" s="87">
        <v>630238.45680286945</v>
      </c>
      <c r="BG65" s="88">
        <v>1.2140211791638549</v>
      </c>
      <c r="BH65" s="85">
        <v>422700.09319713071</v>
      </c>
      <c r="BI65" s="88">
        <v>2.1738240843256915</v>
      </c>
      <c r="BJ65" s="85">
        <v>1052938.5500000003</v>
      </c>
      <c r="BK65" s="89">
        <v>1.4755656314682388</v>
      </c>
      <c r="BL65" s="178">
        <f t="shared" ref="BL65:BL72" si="79">+AZ65+BF65</f>
        <v>1565911.0499551522</v>
      </c>
      <c r="BM65" s="179">
        <f t="shared" ref="BM65:BM72" si="80">+BB65+BH65</f>
        <v>545477.37004484807</v>
      </c>
      <c r="BN65" s="180">
        <f t="shared" ref="BN65:BN72" si="81">+BL65+BM65</f>
        <v>2111388.4200000004</v>
      </c>
      <c r="BO65" s="82"/>
      <c r="BP65" s="84">
        <v>559579.80999999959</v>
      </c>
      <c r="BQ65" s="88">
        <v>7.3303877543000064</v>
      </c>
      <c r="BR65" s="85">
        <v>75763.739999999991</v>
      </c>
      <c r="BS65" s="88">
        <v>7.866653514692139</v>
      </c>
      <c r="BT65" s="85">
        <v>635343.54999999958</v>
      </c>
      <c r="BU65" s="89">
        <v>7.3904656383770657</v>
      </c>
      <c r="BV65" s="87">
        <v>440278.82000000007</v>
      </c>
      <c r="BW65" s="88">
        <v>1.9523953580154942</v>
      </c>
      <c r="BX65" s="85">
        <v>267284.7699999999</v>
      </c>
      <c r="BY65" s="88">
        <v>2.2795948008972196</v>
      </c>
      <c r="BZ65" s="85">
        <v>707563.59</v>
      </c>
      <c r="CA65" s="89">
        <v>2.0643240712105917</v>
      </c>
      <c r="CB65" s="178">
        <f t="shared" ref="CB65:CB72" si="82">+BP65+BV65</f>
        <v>999858.62999999966</v>
      </c>
      <c r="CC65" s="179">
        <f t="shared" ref="CC65:CC72" si="83">+BR65+BX65</f>
        <v>343048.50999999989</v>
      </c>
      <c r="CD65" s="180">
        <f t="shared" ref="CD65:CD72" si="84">+CB65+CC65</f>
        <v>1342907.1399999997</v>
      </c>
      <c r="CE65" s="82"/>
      <c r="CF65" s="84">
        <v>1408149</v>
      </c>
      <c r="CG65" s="88">
        <f t="shared" ref="CG65:CG72" si="85">+CF65/$CF$110</f>
        <v>11.226393583774476</v>
      </c>
      <c r="CH65" s="85">
        <v>143082</v>
      </c>
      <c r="CI65" s="88">
        <f t="shared" ref="CI65:CI72" si="86">+CH65/$CH$110</f>
        <v>7.7484024694032279</v>
      </c>
      <c r="CJ65" s="85">
        <v>1551231</v>
      </c>
      <c r="CK65" s="89">
        <f t="shared" ref="CK65:CK72" si="87">+CJ65/$CJ$110</f>
        <v>10.780073385314598</v>
      </c>
      <c r="CL65" s="87">
        <v>863206</v>
      </c>
      <c r="CM65" s="88">
        <f t="shared" ref="CM65:CM72" si="88">+CL65/$CL$110</f>
        <v>1.8198350522418896</v>
      </c>
      <c r="CN65" s="85">
        <v>543167</v>
      </c>
      <c r="CO65" s="88">
        <f t="shared" ref="CO65:CO72" si="89">+CN65/$CN$110</f>
        <v>3.3209442521918828</v>
      </c>
      <c r="CP65" s="85">
        <v>1406373</v>
      </c>
      <c r="CQ65" s="89">
        <f t="shared" ref="CQ65:CQ72" si="90">+CP65/$CP$110</f>
        <v>2.2047265202464374</v>
      </c>
      <c r="CR65" s="178">
        <f t="shared" ref="CR65:CR72" si="91">+CF65+CL65</f>
        <v>2271355</v>
      </c>
      <c r="CS65" s="179">
        <f t="shared" ref="CS65:CS72" si="92">+CH65+CN65</f>
        <v>686249</v>
      </c>
      <c r="CT65" s="180">
        <f t="shared" ref="CT65:CT72" si="93">+CR65+CS65</f>
        <v>2957604</v>
      </c>
      <c r="CU65" s="82"/>
      <c r="CV65" s="87">
        <f t="shared" ref="CV65:CV71" si="94">+D65+T65+AJ65+AZ65+BP65+CF65</f>
        <v>10720786.072119478</v>
      </c>
      <c r="CW65" s="88">
        <f>+CV65/$CV$110</f>
        <v>16.295192012475059</v>
      </c>
      <c r="CX65" s="88">
        <f t="shared" ref="CX65:CX71" si="95">+F65+V65+AL65+BB65+BR65+CH65</f>
        <v>1719206.8704392235</v>
      </c>
      <c r="CY65" s="88">
        <f t="shared" ref="CY65:CY72" si="96">+CX65/$CX$110</f>
        <v>18.062690380744101</v>
      </c>
      <c r="CZ65" s="85">
        <f t="shared" ref="CZ65:CZ72" si="97">+CV65+CX65</f>
        <v>12439992.942558702</v>
      </c>
      <c r="DA65" s="89">
        <f t="shared" ref="DA65:DA72" si="98">+CZ65/$CZ$110</f>
        <v>16.518578687779701</v>
      </c>
      <c r="DB65" s="87">
        <f t="shared" ref="DB65:DB71" si="99">+J65+Z65+AP65+BF65+BV65+CL65</f>
        <v>4498751.276349185</v>
      </c>
      <c r="DC65" s="88">
        <f t="shared" ref="DC65:DC101" si="100">+DB65/$DB$110</f>
        <v>1.8624660166439666</v>
      </c>
      <c r="DD65" s="85">
        <f t="shared" ref="DD65:DD71" si="101">+L65+AB65+AR65+BH65+BX65+CN65</f>
        <v>2748824.5970417177</v>
      </c>
      <c r="DE65" s="88">
        <f t="shared" ref="DE65:DE72" si="102">+DD65/$DD$110</f>
        <v>2.6629033573146046</v>
      </c>
      <c r="DF65" s="85">
        <f t="shared" ref="DF65:DF71" si="103">+DB65+DD65</f>
        <v>7247575.8733909028</v>
      </c>
      <c r="DG65" s="89">
        <f t="shared" ref="DG65:DG72" si="104">+DF65/$DF$110</f>
        <v>2.1021194053365582</v>
      </c>
      <c r="DH65" s="226"/>
      <c r="DI65" s="239" t="s">
        <v>128</v>
      </c>
      <c r="DJ65" s="87">
        <f t="shared" ref="DJ65:DJ71" si="105">+CZ65</f>
        <v>12439992.942558702</v>
      </c>
      <c r="DK65" s="85">
        <f t="shared" ref="DK65:DK71" si="106">+DF65</f>
        <v>7247575.8733909028</v>
      </c>
      <c r="DL65" s="86">
        <f t="shared" ref="DL65:DL71" si="107">+DJ65+DK65</f>
        <v>19687568.815949604</v>
      </c>
      <c r="DM65"/>
    </row>
    <row r="66" spans="1:119" s="101" customFormat="1" ht="15.6">
      <c r="A66" s="74">
        <v>52</v>
      </c>
      <c r="B66" s="74" t="s">
        <v>129</v>
      </c>
      <c r="C66" s="83"/>
      <c r="D66" s="84">
        <v>1727399.5453906674</v>
      </c>
      <c r="E66" s="88">
        <v>17.336232528684651</v>
      </c>
      <c r="F66" s="85">
        <v>304319.5230965793</v>
      </c>
      <c r="G66" s="88">
        <v>21.252847482127194</v>
      </c>
      <c r="H66" s="85">
        <v>2031719.0684872468</v>
      </c>
      <c r="I66" s="89">
        <v>17.828352654328246</v>
      </c>
      <c r="J66" s="87">
        <v>9222.1475056221043</v>
      </c>
      <c r="K66" s="88">
        <v>3.7290733290290916E-2</v>
      </c>
      <c r="L66" s="85">
        <v>13212.935211361106</v>
      </c>
      <c r="M66" s="88">
        <v>6.6325334621869472E-2</v>
      </c>
      <c r="N66" s="85">
        <v>22435.082716983212</v>
      </c>
      <c r="O66" s="89">
        <v>5.0244520303735149E-2</v>
      </c>
      <c r="P66" s="178">
        <f t="shared" si="70"/>
        <v>1736621.6928962895</v>
      </c>
      <c r="Q66" s="179">
        <f t="shared" si="71"/>
        <v>317532.4583079404</v>
      </c>
      <c r="R66" s="180">
        <f t="shared" si="72"/>
        <v>2054154.1512042298</v>
      </c>
      <c r="S66" s="80"/>
      <c r="T66" s="84">
        <v>1975914.7758517563</v>
      </c>
      <c r="U66" s="88">
        <v>10.692758135460558</v>
      </c>
      <c r="V66" s="85">
        <v>355012.49064536468</v>
      </c>
      <c r="W66" s="88">
        <v>13.094293694502976</v>
      </c>
      <c r="X66" s="85">
        <v>2330927.2664971212</v>
      </c>
      <c r="Y66" s="89">
        <v>11.000024853456415</v>
      </c>
      <c r="Z66" s="87">
        <v>1174766.6322825737</v>
      </c>
      <c r="AA66" s="88">
        <v>1.4059379855579379</v>
      </c>
      <c r="AB66" s="85">
        <v>413771.71411292662</v>
      </c>
      <c r="AC66" s="88">
        <v>1.6175468296296613</v>
      </c>
      <c r="AD66" s="85">
        <v>1588538.3463955005</v>
      </c>
      <c r="AE66" s="89">
        <v>1.4555358472787134</v>
      </c>
      <c r="AF66" s="178">
        <f t="shared" si="73"/>
        <v>3150681.4081343301</v>
      </c>
      <c r="AG66" s="179">
        <f t="shared" si="74"/>
        <v>768784.20475829137</v>
      </c>
      <c r="AH66" s="180">
        <f t="shared" si="75"/>
        <v>3919465.6128926212</v>
      </c>
      <c r="AI66" s="82"/>
      <c r="AJ66" s="84">
        <v>592289.42139468202</v>
      </c>
      <c r="AK66" s="88">
        <v>9.5335268304389729</v>
      </c>
      <c r="AL66" s="85">
        <v>109339.1126037366</v>
      </c>
      <c r="AM66" s="88">
        <v>11.08466267272269</v>
      </c>
      <c r="AN66" s="85">
        <v>701628.5339984186</v>
      </c>
      <c r="AO66" s="89">
        <v>9.7460590073539546</v>
      </c>
      <c r="AP66" s="87">
        <v>147584.64198258537</v>
      </c>
      <c r="AQ66" s="88">
        <v>1.2988175832314122</v>
      </c>
      <c r="AR66" s="85">
        <v>215351.66616911968</v>
      </c>
      <c r="AS66" s="88">
        <v>2.1114771516027853</v>
      </c>
      <c r="AT66" s="85">
        <v>362936.30815170507</v>
      </c>
      <c r="AU66" s="89">
        <v>1.6832141032260544</v>
      </c>
      <c r="AV66" s="178">
        <f t="shared" si="76"/>
        <v>739874.06337726745</v>
      </c>
      <c r="AW66" s="179">
        <f t="shared" si="77"/>
        <v>324690.77877285628</v>
      </c>
      <c r="AX66" s="180">
        <f t="shared" si="78"/>
        <v>1064564.8421501238</v>
      </c>
      <c r="AY66" s="82"/>
      <c r="AZ66" s="84">
        <v>563846.00244249834</v>
      </c>
      <c r="BA66" s="88">
        <v>5.1453314575348443</v>
      </c>
      <c r="BB66" s="85">
        <v>73986.859557501681</v>
      </c>
      <c r="BC66" s="88">
        <v>4.6862718240120138</v>
      </c>
      <c r="BD66" s="85">
        <v>637832.86199999996</v>
      </c>
      <c r="BE66" s="89">
        <v>5.0875224292505496</v>
      </c>
      <c r="BF66" s="87">
        <v>329404.37476803624</v>
      </c>
      <c r="BG66" s="88">
        <v>0.63452790473353893</v>
      </c>
      <c r="BH66" s="85">
        <v>220931.07523196383</v>
      </c>
      <c r="BI66" s="88">
        <v>1.1361844959216447</v>
      </c>
      <c r="BJ66" s="85">
        <v>550335.45000000007</v>
      </c>
      <c r="BK66" s="89">
        <v>0.77122836446496068</v>
      </c>
      <c r="BL66" s="178">
        <f t="shared" si="79"/>
        <v>893250.37721053464</v>
      </c>
      <c r="BM66" s="179">
        <f t="shared" si="80"/>
        <v>294917.93478946551</v>
      </c>
      <c r="BN66" s="180">
        <f t="shared" si="81"/>
        <v>1188168.3120000002</v>
      </c>
      <c r="BO66" s="82"/>
      <c r="BP66" s="84">
        <v>218582.94000000006</v>
      </c>
      <c r="BQ66" s="88">
        <v>2.863394422101996</v>
      </c>
      <c r="BR66" s="85">
        <v>30269.229999999996</v>
      </c>
      <c r="BS66" s="88">
        <v>3.1428958571280239</v>
      </c>
      <c r="BT66" s="85">
        <v>248852.17000000004</v>
      </c>
      <c r="BU66" s="89">
        <v>2.8947069839940447</v>
      </c>
      <c r="BV66" s="87">
        <v>174656.77000000008</v>
      </c>
      <c r="BW66" s="88">
        <v>0.77450708847175509</v>
      </c>
      <c r="BX66" s="85">
        <v>108233.39999999997</v>
      </c>
      <c r="BY66" s="88">
        <v>0.92309148749264369</v>
      </c>
      <c r="BZ66" s="85">
        <v>282890.17000000004</v>
      </c>
      <c r="CA66" s="89">
        <v>0.82533498853418463</v>
      </c>
      <c r="CB66" s="178">
        <f t="shared" si="82"/>
        <v>393239.71000000014</v>
      </c>
      <c r="CC66" s="179">
        <f t="shared" si="83"/>
        <v>138502.62999999995</v>
      </c>
      <c r="CD66" s="180">
        <f t="shared" si="84"/>
        <v>531742.34000000008</v>
      </c>
      <c r="CE66" s="82"/>
      <c r="CF66" s="84">
        <v>1408149</v>
      </c>
      <c r="CG66" s="88">
        <f t="shared" si="85"/>
        <v>11.226393583774476</v>
      </c>
      <c r="CH66" s="85">
        <v>143082</v>
      </c>
      <c r="CI66" s="88">
        <f t="shared" si="86"/>
        <v>7.7484024694032279</v>
      </c>
      <c r="CJ66" s="85">
        <v>1551231</v>
      </c>
      <c r="CK66" s="89">
        <f t="shared" si="87"/>
        <v>10.780073385314598</v>
      </c>
      <c r="CL66" s="87">
        <v>863206</v>
      </c>
      <c r="CM66" s="88">
        <f t="shared" si="88"/>
        <v>1.8198350522418896</v>
      </c>
      <c r="CN66" s="85">
        <v>543167</v>
      </c>
      <c r="CO66" s="88">
        <f t="shared" si="89"/>
        <v>3.3209442521918828</v>
      </c>
      <c r="CP66" s="85">
        <v>1406373</v>
      </c>
      <c r="CQ66" s="89">
        <f t="shared" si="90"/>
        <v>2.2047265202464374</v>
      </c>
      <c r="CR66" s="178">
        <f t="shared" si="91"/>
        <v>2271355</v>
      </c>
      <c r="CS66" s="179">
        <f t="shared" si="92"/>
        <v>686249</v>
      </c>
      <c r="CT66" s="180">
        <f t="shared" si="93"/>
        <v>2957604</v>
      </c>
      <c r="CU66" s="82"/>
      <c r="CV66" s="87">
        <f t="shared" si="94"/>
        <v>6486181.6850796044</v>
      </c>
      <c r="CW66" s="88">
        <f t="shared" ref="CW66:CW101" si="108">+CV66/$CV$110</f>
        <v>9.8587524529603616</v>
      </c>
      <c r="CX66" s="88">
        <f t="shared" si="95"/>
        <v>1016009.2159031823</v>
      </c>
      <c r="CY66" s="88">
        <f t="shared" si="96"/>
        <v>10.674608278033014</v>
      </c>
      <c r="CZ66" s="85">
        <f t="shared" si="97"/>
        <v>7502190.9009827869</v>
      </c>
      <c r="DA66" s="89">
        <f t="shared" si="98"/>
        <v>9.9618650348799633</v>
      </c>
      <c r="DB66" s="87">
        <f t="shared" si="99"/>
        <v>2698840.5665388172</v>
      </c>
      <c r="DC66" s="88">
        <f t="shared" si="100"/>
        <v>1.1173097890394572</v>
      </c>
      <c r="DD66" s="85">
        <f t="shared" si="101"/>
        <v>1514667.7907253711</v>
      </c>
      <c r="DE66" s="88">
        <f t="shared" si="102"/>
        <v>1.4673231422185475</v>
      </c>
      <c r="DF66" s="85">
        <f t="shared" si="103"/>
        <v>4213508.3572641881</v>
      </c>
      <c r="DG66" s="89">
        <f t="shared" si="104"/>
        <v>1.2221048578286597</v>
      </c>
      <c r="DH66" s="226"/>
      <c r="DI66" s="239" t="s">
        <v>129</v>
      </c>
      <c r="DJ66" s="87">
        <f t="shared" si="105"/>
        <v>7502190.9009827869</v>
      </c>
      <c r="DK66" s="85">
        <f t="shared" si="106"/>
        <v>4213508.3572641881</v>
      </c>
      <c r="DL66" s="86">
        <f t="shared" si="107"/>
        <v>11715699.258246975</v>
      </c>
      <c r="DM66"/>
    </row>
    <row r="67" spans="1:119" s="101" customFormat="1" ht="15.6">
      <c r="A67" s="74">
        <v>53</v>
      </c>
      <c r="B67" s="74" t="s">
        <v>130</v>
      </c>
      <c r="C67" s="83"/>
      <c r="D67" s="84">
        <v>262009.15347146263</v>
      </c>
      <c r="E67" s="88">
        <v>2.6295315529898597</v>
      </c>
      <c r="F67" s="85">
        <v>38877.55671555263</v>
      </c>
      <c r="G67" s="88">
        <v>2.7151027806098629</v>
      </c>
      <c r="H67" s="85">
        <v>300886.71018701524</v>
      </c>
      <c r="I67" s="89">
        <v>2.6402835221745811</v>
      </c>
      <c r="J67" s="87">
        <v>12753.481803744675</v>
      </c>
      <c r="K67" s="88">
        <v>5.1570058728304738E-2</v>
      </c>
      <c r="L67" s="85">
        <v>22408.979232862279</v>
      </c>
      <c r="M67" s="88">
        <v>0.11248696995623941</v>
      </c>
      <c r="N67" s="85">
        <v>35162.461036606954</v>
      </c>
      <c r="O67" s="89">
        <v>7.8748137895016446E-2</v>
      </c>
      <c r="P67" s="178">
        <f t="shared" si="70"/>
        <v>274762.63527520729</v>
      </c>
      <c r="Q67" s="179">
        <f t="shared" si="71"/>
        <v>61286.535948414908</v>
      </c>
      <c r="R67" s="180">
        <f t="shared" si="72"/>
        <v>336049.17122362216</v>
      </c>
      <c r="S67" s="80"/>
      <c r="T67" s="84">
        <v>2141690.7040732894</v>
      </c>
      <c r="U67" s="88">
        <v>11.589862568717406</v>
      </c>
      <c r="V67" s="85">
        <v>411396.19167255861</v>
      </c>
      <c r="W67" s="88">
        <v>15.173952186211221</v>
      </c>
      <c r="X67" s="85">
        <v>2553086.8957458478</v>
      </c>
      <c r="Y67" s="89">
        <v>12.048432274097685</v>
      </c>
      <c r="Z67" s="87">
        <v>1636891.8836644033</v>
      </c>
      <c r="AA67" s="88">
        <v>1.9590005489206876</v>
      </c>
      <c r="AB67" s="85">
        <v>571330.37322589208</v>
      </c>
      <c r="AC67" s="88">
        <v>2.2334867328085477</v>
      </c>
      <c r="AD67" s="85">
        <v>2208222.2568902955</v>
      </c>
      <c r="AE67" s="89">
        <v>2.0233358929960001</v>
      </c>
      <c r="AF67" s="178">
        <f t="shared" si="73"/>
        <v>3778582.5877376925</v>
      </c>
      <c r="AG67" s="179">
        <f t="shared" si="74"/>
        <v>982726.56489845063</v>
      </c>
      <c r="AH67" s="180">
        <f t="shared" si="75"/>
        <v>4761309.1526361434</v>
      </c>
      <c r="AI67" s="82"/>
      <c r="AJ67" s="84">
        <v>105534.91431314197</v>
      </c>
      <c r="AK67" s="88">
        <v>1.6986964494204126</v>
      </c>
      <c r="AL67" s="85">
        <v>19048.733093860086</v>
      </c>
      <c r="AM67" s="88">
        <v>1.9311367694505359</v>
      </c>
      <c r="AN67" s="85">
        <v>124583.64740700205</v>
      </c>
      <c r="AO67" s="89">
        <v>1.7305447543026495</v>
      </c>
      <c r="AP67" s="87">
        <v>53956.591077518169</v>
      </c>
      <c r="AQ67" s="88">
        <v>0.47484459277935553</v>
      </c>
      <c r="AR67" s="85">
        <v>78978.506800592178</v>
      </c>
      <c r="AS67" s="88">
        <v>0.77436741281674049</v>
      </c>
      <c r="AT67" s="85">
        <v>132935.09787811036</v>
      </c>
      <c r="AU67" s="89">
        <v>0.61652203578552345</v>
      </c>
      <c r="AV67" s="178">
        <f t="shared" si="76"/>
        <v>159491.50539066014</v>
      </c>
      <c r="AW67" s="179">
        <f t="shared" si="77"/>
        <v>98027.239894452272</v>
      </c>
      <c r="AX67" s="180">
        <f t="shared" si="78"/>
        <v>257518.74528511241</v>
      </c>
      <c r="AY67" s="82"/>
      <c r="AZ67" s="84">
        <v>621862.66075838811</v>
      </c>
      <c r="BA67" s="88">
        <v>5.6747578182799323</v>
      </c>
      <c r="BB67" s="85">
        <v>81599.701241612114</v>
      </c>
      <c r="BC67" s="88">
        <v>5.1684634685591657</v>
      </c>
      <c r="BD67" s="85">
        <v>703462.3620000002</v>
      </c>
      <c r="BE67" s="89">
        <v>5.6110005583383868</v>
      </c>
      <c r="BF67" s="87">
        <v>441518.66781294381</v>
      </c>
      <c r="BG67" s="88">
        <v>0.85049239368898488</v>
      </c>
      <c r="BH67" s="85">
        <v>296125.98218705639</v>
      </c>
      <c r="BI67" s="88">
        <v>1.5228901115302462</v>
      </c>
      <c r="BJ67" s="85">
        <v>737644.65000000014</v>
      </c>
      <c r="BK67" s="89">
        <v>1.0337194832275995</v>
      </c>
      <c r="BL67" s="178">
        <f t="shared" si="79"/>
        <v>1063381.3285713319</v>
      </c>
      <c r="BM67" s="179">
        <f t="shared" si="80"/>
        <v>377725.68342866853</v>
      </c>
      <c r="BN67" s="180">
        <f t="shared" si="81"/>
        <v>1441107.0120000006</v>
      </c>
      <c r="BO67" s="82"/>
      <c r="BP67" s="84">
        <v>241100.36999999994</v>
      </c>
      <c r="BQ67" s="88">
        <v>3.15836841898424</v>
      </c>
      <c r="BR67" s="85">
        <v>36601.039999999979</v>
      </c>
      <c r="BS67" s="88">
        <v>3.800336413664207</v>
      </c>
      <c r="BT67" s="85">
        <v>277701.40999999992</v>
      </c>
      <c r="BU67" s="89">
        <v>3.2302881304671498</v>
      </c>
      <c r="BV67" s="87">
        <v>180639.22</v>
      </c>
      <c r="BW67" s="88">
        <v>0.80103597671025739</v>
      </c>
      <c r="BX67" s="85">
        <v>132959.62999999995</v>
      </c>
      <c r="BY67" s="88">
        <v>1.1339743797494259</v>
      </c>
      <c r="BZ67" s="85">
        <v>313598.84999999998</v>
      </c>
      <c r="CA67" s="89">
        <v>0.91492787914505269</v>
      </c>
      <c r="CB67" s="178">
        <f t="shared" si="82"/>
        <v>421739.58999999997</v>
      </c>
      <c r="CC67" s="179">
        <f t="shared" si="83"/>
        <v>169560.66999999993</v>
      </c>
      <c r="CD67" s="180">
        <f t="shared" si="84"/>
        <v>591300.25999999989</v>
      </c>
      <c r="CE67" s="82"/>
      <c r="CF67" s="84">
        <v>1408149</v>
      </c>
      <c r="CG67" s="88">
        <f t="shared" si="85"/>
        <v>11.226393583774476</v>
      </c>
      <c r="CH67" s="85">
        <v>143082</v>
      </c>
      <c r="CI67" s="88">
        <f t="shared" si="86"/>
        <v>7.7484024694032279</v>
      </c>
      <c r="CJ67" s="85">
        <v>1551231</v>
      </c>
      <c r="CK67" s="89">
        <f t="shared" si="87"/>
        <v>10.780073385314598</v>
      </c>
      <c r="CL67" s="87">
        <v>863206</v>
      </c>
      <c r="CM67" s="88">
        <f t="shared" si="88"/>
        <v>1.8198350522418896</v>
      </c>
      <c r="CN67" s="85">
        <v>543167</v>
      </c>
      <c r="CO67" s="88">
        <f t="shared" si="89"/>
        <v>3.3209442521918828</v>
      </c>
      <c r="CP67" s="85">
        <v>1406373</v>
      </c>
      <c r="CQ67" s="89">
        <f t="shared" si="90"/>
        <v>2.2047265202464374</v>
      </c>
      <c r="CR67" s="178">
        <f t="shared" si="91"/>
        <v>2271355</v>
      </c>
      <c r="CS67" s="179">
        <f t="shared" si="92"/>
        <v>686249</v>
      </c>
      <c r="CT67" s="180">
        <f t="shared" si="93"/>
        <v>2957604</v>
      </c>
      <c r="CU67" s="82"/>
      <c r="CV67" s="87">
        <f t="shared" si="94"/>
        <v>4780346.8026162824</v>
      </c>
      <c r="CW67" s="88">
        <f t="shared" si="108"/>
        <v>7.2659475257539121</v>
      </c>
      <c r="CX67" s="88">
        <f t="shared" si="95"/>
        <v>730605.22272358346</v>
      </c>
      <c r="CY67" s="88">
        <f t="shared" si="96"/>
        <v>7.6760372213026207</v>
      </c>
      <c r="CZ67" s="85">
        <f t="shared" si="97"/>
        <v>5510952.0253398661</v>
      </c>
      <c r="DA67" s="89">
        <f t="shared" si="98"/>
        <v>7.3177770353647382</v>
      </c>
      <c r="DB67" s="87">
        <f t="shared" si="99"/>
        <v>3188965.84435861</v>
      </c>
      <c r="DC67" s="88">
        <f t="shared" si="100"/>
        <v>1.3202198006768051</v>
      </c>
      <c r="DD67" s="85">
        <f t="shared" si="101"/>
        <v>1644970.4714464028</v>
      </c>
      <c r="DE67" s="88">
        <f t="shared" si="102"/>
        <v>1.5935528937758319</v>
      </c>
      <c r="DF67" s="85">
        <f t="shared" si="103"/>
        <v>4833936.3158050124</v>
      </c>
      <c r="DG67" s="89">
        <f t="shared" si="104"/>
        <v>1.4020565649988275</v>
      </c>
      <c r="DH67" s="226"/>
      <c r="DI67" s="239" t="s">
        <v>130</v>
      </c>
      <c r="DJ67" s="87">
        <f t="shared" si="105"/>
        <v>5510952.0253398661</v>
      </c>
      <c r="DK67" s="85">
        <f t="shared" si="106"/>
        <v>4833936.3158050124</v>
      </c>
      <c r="DL67" s="86">
        <f t="shared" si="107"/>
        <v>10344888.341144878</v>
      </c>
      <c r="DM67"/>
    </row>
    <row r="68" spans="1:119" s="101" customFormat="1" ht="15.6">
      <c r="A68" s="74">
        <v>54</v>
      </c>
      <c r="B68" s="74" t="s">
        <v>131</v>
      </c>
      <c r="C68" s="83"/>
      <c r="D68" s="84">
        <v>515521.46307526762</v>
      </c>
      <c r="E68" s="88">
        <v>5.1737885315810521</v>
      </c>
      <c r="F68" s="85">
        <v>82229.516961271904</v>
      </c>
      <c r="G68" s="88">
        <v>5.7426857295392066</v>
      </c>
      <c r="H68" s="85">
        <v>597750.98003653949</v>
      </c>
      <c r="I68" s="89">
        <v>5.2452700950907287</v>
      </c>
      <c r="J68" s="87">
        <v>32218.087991162305</v>
      </c>
      <c r="K68" s="88">
        <v>0.13027726195759998</v>
      </c>
      <c r="L68" s="85">
        <v>89883.482972775382</v>
      </c>
      <c r="M68" s="88">
        <v>0.45119059389789562</v>
      </c>
      <c r="N68" s="85">
        <v>122101.57096393769</v>
      </c>
      <c r="O68" s="89">
        <v>0.27345274090616212</v>
      </c>
      <c r="P68" s="178">
        <f t="shared" si="70"/>
        <v>547739.55106642994</v>
      </c>
      <c r="Q68" s="179">
        <f t="shared" si="71"/>
        <v>172112.99993404729</v>
      </c>
      <c r="R68" s="180">
        <f t="shared" si="72"/>
        <v>719852.55100047728</v>
      </c>
      <c r="S68" s="80"/>
      <c r="T68" s="84">
        <v>1702687.3315778854</v>
      </c>
      <c r="U68" s="88">
        <v>9.2141746392006354</v>
      </c>
      <c r="V68" s="85">
        <v>253239.64592672142</v>
      </c>
      <c r="W68" s="88">
        <v>9.3405003661375563</v>
      </c>
      <c r="X68" s="85">
        <v>1955926.9775046068</v>
      </c>
      <c r="Y68" s="89">
        <v>9.2303375027352583</v>
      </c>
      <c r="Z68" s="87">
        <v>591792.99952113593</v>
      </c>
      <c r="AA68" s="88">
        <v>0.70824641656480392</v>
      </c>
      <c r="AB68" s="85">
        <v>171813.16264453423</v>
      </c>
      <c r="AC68" s="88">
        <v>0.67166465721352542</v>
      </c>
      <c r="AD68" s="85">
        <v>763606.16216567019</v>
      </c>
      <c r="AE68" s="89">
        <v>0.69967221424463788</v>
      </c>
      <c r="AF68" s="178">
        <f t="shared" si="73"/>
        <v>2294480.3310990212</v>
      </c>
      <c r="AG68" s="179">
        <f t="shared" si="74"/>
        <v>425052.80857125565</v>
      </c>
      <c r="AH68" s="180">
        <f t="shared" si="75"/>
        <v>2719533.139670277</v>
      </c>
      <c r="AI68" s="82"/>
      <c r="AJ68" s="84">
        <v>156789.17339089821</v>
      </c>
      <c r="AK68" s="88">
        <v>2.5236881451043542</v>
      </c>
      <c r="AL68" s="85">
        <v>28184.521396373293</v>
      </c>
      <c r="AM68" s="88">
        <v>2.8573115770856949</v>
      </c>
      <c r="AN68" s="85">
        <v>184973.6947872715</v>
      </c>
      <c r="AO68" s="89">
        <v>2.5694002693013225</v>
      </c>
      <c r="AP68" s="87">
        <v>79906.035094202962</v>
      </c>
      <c r="AQ68" s="88">
        <v>0.70321248872835485</v>
      </c>
      <c r="AR68" s="85">
        <v>117949.83915240485</v>
      </c>
      <c r="AS68" s="88">
        <v>1.1564730138189139</v>
      </c>
      <c r="AT68" s="85">
        <v>197855.87424660783</v>
      </c>
      <c r="AU68" s="89">
        <v>0.91760948259495978</v>
      </c>
      <c r="AV68" s="178">
        <f t="shared" si="76"/>
        <v>236695.20848510118</v>
      </c>
      <c r="AW68" s="179">
        <f t="shared" si="77"/>
        <v>146134.36054877815</v>
      </c>
      <c r="AX68" s="180">
        <f t="shared" si="78"/>
        <v>382829.56903387932</v>
      </c>
      <c r="AY68" s="82"/>
      <c r="AZ68" s="84">
        <v>565088.64510463434</v>
      </c>
      <c r="BA68" s="88">
        <v>5.156671093450087</v>
      </c>
      <c r="BB68" s="85">
        <v>74149.916895365823</v>
      </c>
      <c r="BC68" s="88">
        <v>4.6965997526834196</v>
      </c>
      <c r="BD68" s="85">
        <v>639238.56200000015</v>
      </c>
      <c r="BE68" s="89">
        <v>5.0987346616469402</v>
      </c>
      <c r="BF68" s="87">
        <v>330230.37650421349</v>
      </c>
      <c r="BG68" s="88">
        <v>0.63611902249368368</v>
      </c>
      <c r="BH68" s="85">
        <v>221485.07349578646</v>
      </c>
      <c r="BI68" s="88">
        <v>1.1390335484483747</v>
      </c>
      <c r="BJ68" s="85">
        <v>551715.44999999995</v>
      </c>
      <c r="BK68" s="89">
        <v>0.77316226703831226</v>
      </c>
      <c r="BL68" s="178">
        <f t="shared" si="79"/>
        <v>895319.02160884789</v>
      </c>
      <c r="BM68" s="179">
        <f t="shared" si="80"/>
        <v>295634.99039115227</v>
      </c>
      <c r="BN68" s="180">
        <f t="shared" si="81"/>
        <v>1190954.0120000001</v>
      </c>
      <c r="BO68" s="82"/>
      <c r="BP68" s="84">
        <v>186645.40000000005</v>
      </c>
      <c r="BQ68" s="88">
        <v>2.4450187982236669</v>
      </c>
      <c r="BR68" s="85">
        <v>11580.039999999997</v>
      </c>
      <c r="BS68" s="88">
        <v>1.2023715086699198</v>
      </c>
      <c r="BT68" s="85">
        <v>198225.44000000006</v>
      </c>
      <c r="BU68" s="89">
        <v>2.3058049506793235</v>
      </c>
      <c r="BV68" s="87">
        <v>79131.84000000004</v>
      </c>
      <c r="BW68" s="88">
        <v>0.35090635767404132</v>
      </c>
      <c r="BX68" s="85">
        <v>41494.11</v>
      </c>
      <c r="BY68" s="88">
        <v>0.35389131009543628</v>
      </c>
      <c r="BZ68" s="85">
        <v>120625.95000000004</v>
      </c>
      <c r="CA68" s="89">
        <v>0.35192745318854712</v>
      </c>
      <c r="CB68" s="178">
        <f t="shared" si="82"/>
        <v>265777.24000000011</v>
      </c>
      <c r="CC68" s="179">
        <f t="shared" si="83"/>
        <v>53074.149999999994</v>
      </c>
      <c r="CD68" s="180">
        <f t="shared" si="84"/>
        <v>318851.39000000013</v>
      </c>
      <c r="CE68" s="82"/>
      <c r="CF68" s="84">
        <v>1408149</v>
      </c>
      <c r="CG68" s="88">
        <f t="shared" si="85"/>
        <v>11.226393583774476</v>
      </c>
      <c r="CH68" s="85">
        <v>143082</v>
      </c>
      <c r="CI68" s="88">
        <f t="shared" si="86"/>
        <v>7.7484024694032279</v>
      </c>
      <c r="CJ68" s="85">
        <v>1551231</v>
      </c>
      <c r="CK68" s="89">
        <f t="shared" si="87"/>
        <v>10.780073385314598</v>
      </c>
      <c r="CL68" s="87">
        <v>863206</v>
      </c>
      <c r="CM68" s="88">
        <f t="shared" si="88"/>
        <v>1.8198350522418896</v>
      </c>
      <c r="CN68" s="85">
        <v>543167</v>
      </c>
      <c r="CO68" s="88">
        <f t="shared" si="89"/>
        <v>3.3209442521918828</v>
      </c>
      <c r="CP68" s="85">
        <v>1406373</v>
      </c>
      <c r="CQ68" s="89">
        <f t="shared" si="90"/>
        <v>2.2047265202464374</v>
      </c>
      <c r="CR68" s="178">
        <f t="shared" si="91"/>
        <v>2271355</v>
      </c>
      <c r="CS68" s="179">
        <f t="shared" si="92"/>
        <v>686249</v>
      </c>
      <c r="CT68" s="180">
        <f t="shared" si="93"/>
        <v>2957604</v>
      </c>
      <c r="CU68" s="82"/>
      <c r="CV68" s="87">
        <f t="shared" si="94"/>
        <v>4534881.0131486859</v>
      </c>
      <c r="CW68" s="88">
        <f t="shared" si="108"/>
        <v>6.8928487487649335</v>
      </c>
      <c r="CX68" s="88">
        <f t="shared" si="95"/>
        <v>592465.6411797324</v>
      </c>
      <c r="CY68" s="88">
        <f t="shared" si="96"/>
        <v>6.2246862910247156</v>
      </c>
      <c r="CZ68" s="85">
        <f t="shared" si="97"/>
        <v>5127346.654328418</v>
      </c>
      <c r="DA68" s="89">
        <f t="shared" si="98"/>
        <v>6.8084025095618168</v>
      </c>
      <c r="DB68" s="87">
        <f t="shared" si="99"/>
        <v>1976485.3391107148</v>
      </c>
      <c r="DC68" s="88">
        <f t="shared" si="100"/>
        <v>0.81825745642822889</v>
      </c>
      <c r="DD68" s="85">
        <f t="shared" si="101"/>
        <v>1185792.668265501</v>
      </c>
      <c r="DE68" s="88">
        <f t="shared" si="102"/>
        <v>1.1487278165371144</v>
      </c>
      <c r="DF68" s="85">
        <f t="shared" si="103"/>
        <v>3162278.0073762159</v>
      </c>
      <c r="DG68" s="89">
        <f t="shared" si="104"/>
        <v>0.91720129330145628</v>
      </c>
      <c r="DH68" s="226"/>
      <c r="DI68" s="239" t="s">
        <v>131</v>
      </c>
      <c r="DJ68" s="87">
        <f t="shared" si="105"/>
        <v>5127346.654328418</v>
      </c>
      <c r="DK68" s="85">
        <f t="shared" si="106"/>
        <v>3162278.0073762159</v>
      </c>
      <c r="DL68" s="86">
        <f t="shared" si="107"/>
        <v>8289624.6617046334</v>
      </c>
      <c r="DM68"/>
    </row>
    <row r="69" spans="1:119" s="101" customFormat="1" ht="15.6">
      <c r="A69" s="74">
        <v>55</v>
      </c>
      <c r="B69" s="74" t="s">
        <v>132</v>
      </c>
      <c r="C69" s="83"/>
      <c r="D69" s="84">
        <v>92603.199133607704</v>
      </c>
      <c r="E69" s="88">
        <v>0.92936842397815866</v>
      </c>
      <c r="F69" s="85">
        <v>12530.299908805555</v>
      </c>
      <c r="G69" s="88">
        <v>0.87508205243421711</v>
      </c>
      <c r="H69" s="85">
        <v>105133.49904241326</v>
      </c>
      <c r="I69" s="89">
        <v>0.922547376644553</v>
      </c>
      <c r="J69" s="87">
        <v>34733.888479343637</v>
      </c>
      <c r="K69" s="88">
        <v>0.14045016853485442</v>
      </c>
      <c r="L69" s="85">
        <v>58157.402691415911</v>
      </c>
      <c r="M69" s="88">
        <v>0.29193431531627251</v>
      </c>
      <c r="N69" s="85">
        <v>92891.291170759549</v>
      </c>
      <c r="O69" s="89">
        <v>0.20803481868762189</v>
      </c>
      <c r="P69" s="178">
        <f t="shared" si="70"/>
        <v>127337.08761295135</v>
      </c>
      <c r="Q69" s="179">
        <f t="shared" si="71"/>
        <v>70687.70260022147</v>
      </c>
      <c r="R69" s="180">
        <f t="shared" si="72"/>
        <v>198024.79021317282</v>
      </c>
      <c r="S69" s="80"/>
      <c r="T69" s="84">
        <v>1886167.0347748436</v>
      </c>
      <c r="U69" s="88">
        <v>10.207083904837077</v>
      </c>
      <c r="V69" s="85">
        <v>263775.12659301516</v>
      </c>
      <c r="W69" s="88">
        <v>9.7290914205154611</v>
      </c>
      <c r="X69" s="85">
        <v>2149942.1613678588</v>
      </c>
      <c r="Y69" s="89">
        <v>10.14592670842115</v>
      </c>
      <c r="Z69" s="87">
        <v>1053131.2188673797</v>
      </c>
      <c r="AA69" s="88">
        <v>1.2603670752085447</v>
      </c>
      <c r="AB69" s="85">
        <v>338424.04202971637</v>
      </c>
      <c r="AC69" s="88">
        <v>1.3229921659319175</v>
      </c>
      <c r="AD69" s="85">
        <v>1391555.260897096</v>
      </c>
      <c r="AE69" s="89">
        <v>1.275045434251497</v>
      </c>
      <c r="AF69" s="178">
        <f t="shared" si="73"/>
        <v>2939298.2536422233</v>
      </c>
      <c r="AG69" s="179">
        <f t="shared" si="74"/>
        <v>602199.16862273146</v>
      </c>
      <c r="AH69" s="180">
        <f t="shared" si="75"/>
        <v>3541497.422264955</v>
      </c>
      <c r="AI69" s="82"/>
      <c r="AJ69" s="84">
        <v>55080.111837449847</v>
      </c>
      <c r="AK69" s="88">
        <v>0.88657285620502913</v>
      </c>
      <c r="AL69" s="85">
        <v>9947.1108591582688</v>
      </c>
      <c r="AM69" s="88">
        <v>1.0084256750971481</v>
      </c>
      <c r="AN69" s="85">
        <v>65027.222696608114</v>
      </c>
      <c r="AO69" s="89">
        <v>0.9032687793836468</v>
      </c>
      <c r="AP69" s="87">
        <v>18485.183254603762</v>
      </c>
      <c r="AQ69" s="88">
        <v>0.16267872264898145</v>
      </c>
      <c r="AR69" s="85">
        <v>27110.284048788126</v>
      </c>
      <c r="AS69" s="88">
        <v>0.26581055238980034</v>
      </c>
      <c r="AT69" s="85">
        <v>45595.467303391888</v>
      </c>
      <c r="AU69" s="89">
        <v>0.21146116242570012</v>
      </c>
      <c r="AV69" s="178">
        <f t="shared" si="76"/>
        <v>73565.29509205361</v>
      </c>
      <c r="AW69" s="179">
        <f t="shared" si="77"/>
        <v>37057.394907946393</v>
      </c>
      <c r="AX69" s="180">
        <f t="shared" si="78"/>
        <v>110622.69</v>
      </c>
      <c r="AY69" s="82"/>
      <c r="AZ69" s="84">
        <v>726061.88741779223</v>
      </c>
      <c r="BA69" s="88">
        <v>6.6256195011844081</v>
      </c>
      <c r="BB69" s="85">
        <v>95272.536582208209</v>
      </c>
      <c r="BC69" s="88">
        <v>6.0344905359898791</v>
      </c>
      <c r="BD69" s="85">
        <v>821334.42400000046</v>
      </c>
      <c r="BE69" s="89">
        <v>6.5511790830488508</v>
      </c>
      <c r="BF69" s="87">
        <v>190120.99918151318</v>
      </c>
      <c r="BG69" s="88">
        <v>0.36622792074769506</v>
      </c>
      <c r="BH69" s="85">
        <v>127513.90081848679</v>
      </c>
      <c r="BI69" s="88">
        <v>0.65576703943680525</v>
      </c>
      <c r="BJ69" s="85">
        <v>317634.89999999997</v>
      </c>
      <c r="BK69" s="89">
        <v>0.44512677572195519</v>
      </c>
      <c r="BL69" s="178">
        <f t="shared" si="79"/>
        <v>916182.88659930544</v>
      </c>
      <c r="BM69" s="179">
        <f t="shared" si="80"/>
        <v>222786.43740069499</v>
      </c>
      <c r="BN69" s="180">
        <f t="shared" si="81"/>
        <v>1138969.3240000005</v>
      </c>
      <c r="BO69" s="82"/>
      <c r="BP69" s="84">
        <v>213298.35</v>
      </c>
      <c r="BQ69" s="88">
        <v>2.7941673107405323</v>
      </c>
      <c r="BR69" s="85">
        <v>28798.799999999996</v>
      </c>
      <c r="BS69" s="88">
        <v>2.9902190842072471</v>
      </c>
      <c r="BT69" s="85">
        <v>242097.15</v>
      </c>
      <c r="BU69" s="89">
        <v>2.816131002233389</v>
      </c>
      <c r="BV69" s="87">
        <v>157420.69999999998</v>
      </c>
      <c r="BW69" s="88">
        <v>0.69807456087837616</v>
      </c>
      <c r="BX69" s="85">
        <v>102063.72999999998</v>
      </c>
      <c r="BY69" s="88">
        <v>0.87047214949126217</v>
      </c>
      <c r="BZ69" s="85">
        <v>259484.42999999996</v>
      </c>
      <c r="CA69" s="89">
        <v>0.7570485006914498</v>
      </c>
      <c r="CB69" s="178">
        <f t="shared" si="82"/>
        <v>370719.05</v>
      </c>
      <c r="CC69" s="179">
        <f t="shared" si="83"/>
        <v>130862.52999999997</v>
      </c>
      <c r="CD69" s="180">
        <f t="shared" si="84"/>
        <v>501581.57999999996</v>
      </c>
      <c r="CE69" s="82"/>
      <c r="CF69" s="84">
        <v>1408149</v>
      </c>
      <c r="CG69" s="88">
        <f t="shared" si="85"/>
        <v>11.226393583774476</v>
      </c>
      <c r="CH69" s="85">
        <v>143084</v>
      </c>
      <c r="CI69" s="88">
        <f t="shared" si="86"/>
        <v>7.7485107765623304</v>
      </c>
      <c r="CJ69" s="85">
        <v>1551233</v>
      </c>
      <c r="CK69" s="89">
        <f t="shared" si="87"/>
        <v>10.780087284048424</v>
      </c>
      <c r="CL69" s="87">
        <v>863207</v>
      </c>
      <c r="CM69" s="88">
        <f t="shared" si="88"/>
        <v>1.8198371604698818</v>
      </c>
      <c r="CN69" s="85">
        <v>543171</v>
      </c>
      <c r="CO69" s="88">
        <f t="shared" si="89"/>
        <v>3.3209687083481088</v>
      </c>
      <c r="CP69" s="85">
        <v>1406378</v>
      </c>
      <c r="CQ69" s="89">
        <f t="shared" si="90"/>
        <v>2.2047343585884716</v>
      </c>
      <c r="CR69" s="178">
        <f t="shared" si="91"/>
        <v>2271356</v>
      </c>
      <c r="CS69" s="179">
        <f t="shared" si="92"/>
        <v>686255</v>
      </c>
      <c r="CT69" s="180">
        <f t="shared" si="93"/>
        <v>2957611</v>
      </c>
      <c r="CU69" s="82"/>
      <c r="CV69" s="87">
        <f t="shared" si="94"/>
        <v>4381359.5831636935</v>
      </c>
      <c r="CW69" s="88">
        <f t="shared" si="108"/>
        <v>6.6595019435207705</v>
      </c>
      <c r="CX69" s="88">
        <f t="shared" si="95"/>
        <v>553407.8739431873</v>
      </c>
      <c r="CY69" s="88">
        <f t="shared" si="96"/>
        <v>5.8143294173480493</v>
      </c>
      <c r="CZ69" s="85">
        <f t="shared" si="97"/>
        <v>4934767.4571068808</v>
      </c>
      <c r="DA69" s="89">
        <f t="shared" si="98"/>
        <v>6.5526841472104707</v>
      </c>
      <c r="DB69" s="87">
        <f t="shared" si="99"/>
        <v>2317098.98978284</v>
      </c>
      <c r="DC69" s="88">
        <f t="shared" si="100"/>
        <v>0.9592702197959081</v>
      </c>
      <c r="DD69" s="85">
        <f t="shared" si="101"/>
        <v>1196440.3595884072</v>
      </c>
      <c r="DE69" s="88">
        <f t="shared" si="102"/>
        <v>1.159042688210604</v>
      </c>
      <c r="DF69" s="85">
        <f t="shared" si="103"/>
        <v>3513539.349371247</v>
      </c>
      <c r="DG69" s="89">
        <f t="shared" si="104"/>
        <v>1.0190827080325926</v>
      </c>
      <c r="DH69" s="226"/>
      <c r="DI69" s="239" t="s">
        <v>132</v>
      </c>
      <c r="DJ69" s="87">
        <f t="shared" si="105"/>
        <v>4934767.4571068808</v>
      </c>
      <c r="DK69" s="85">
        <f t="shared" si="106"/>
        <v>3513539.349371247</v>
      </c>
      <c r="DL69" s="86">
        <f t="shared" si="107"/>
        <v>8448306.8064781278</v>
      </c>
      <c r="DM69"/>
    </row>
    <row r="70" spans="1:119" s="101" customFormat="1" ht="15.6">
      <c r="A70" s="74">
        <v>56</v>
      </c>
      <c r="B70" s="74" t="s">
        <v>133</v>
      </c>
      <c r="C70" s="83"/>
      <c r="D70" s="84">
        <v>0</v>
      </c>
      <c r="E70" s="88">
        <v>0</v>
      </c>
      <c r="F70" s="85">
        <v>0</v>
      </c>
      <c r="G70" s="88">
        <v>0</v>
      </c>
      <c r="H70" s="85">
        <v>0</v>
      </c>
      <c r="I70" s="89">
        <v>0</v>
      </c>
      <c r="J70" s="87">
        <v>0</v>
      </c>
      <c r="K70" s="88">
        <v>0</v>
      </c>
      <c r="L70" s="85">
        <v>0</v>
      </c>
      <c r="M70" s="88">
        <v>0</v>
      </c>
      <c r="N70" s="85">
        <v>0</v>
      </c>
      <c r="O70" s="89">
        <v>0</v>
      </c>
      <c r="P70" s="178">
        <f t="shared" si="70"/>
        <v>0</v>
      </c>
      <c r="Q70" s="179">
        <f t="shared" si="71"/>
        <v>0</v>
      </c>
      <c r="R70" s="180">
        <f t="shared" si="72"/>
        <v>0</v>
      </c>
      <c r="S70" s="80"/>
      <c r="T70" s="84">
        <v>0</v>
      </c>
      <c r="U70" s="88">
        <v>0</v>
      </c>
      <c r="V70" s="85">
        <v>0</v>
      </c>
      <c r="W70" s="88">
        <v>0</v>
      </c>
      <c r="X70" s="85">
        <v>0</v>
      </c>
      <c r="Y70" s="89">
        <v>0</v>
      </c>
      <c r="Z70" s="87">
        <v>0</v>
      </c>
      <c r="AA70" s="88">
        <v>0</v>
      </c>
      <c r="AB70" s="85">
        <v>0</v>
      </c>
      <c r="AC70" s="88">
        <v>0</v>
      </c>
      <c r="AD70" s="85">
        <v>0</v>
      </c>
      <c r="AE70" s="89">
        <v>0</v>
      </c>
      <c r="AF70" s="178">
        <f t="shared" si="73"/>
        <v>0</v>
      </c>
      <c r="AG70" s="179">
        <f t="shared" si="74"/>
        <v>0</v>
      </c>
      <c r="AH70" s="180">
        <f t="shared" si="75"/>
        <v>0</v>
      </c>
      <c r="AI70" s="82"/>
      <c r="AJ70" s="84">
        <v>0</v>
      </c>
      <c r="AK70" s="88">
        <v>0</v>
      </c>
      <c r="AL70" s="85">
        <v>0</v>
      </c>
      <c r="AM70" s="88">
        <v>0</v>
      </c>
      <c r="AN70" s="85">
        <v>0</v>
      </c>
      <c r="AO70" s="89">
        <v>0</v>
      </c>
      <c r="AP70" s="87">
        <v>0</v>
      </c>
      <c r="AQ70" s="88">
        <v>0</v>
      </c>
      <c r="AR70" s="85">
        <v>0</v>
      </c>
      <c r="AS70" s="88">
        <v>0</v>
      </c>
      <c r="AT70" s="85">
        <v>0</v>
      </c>
      <c r="AU70" s="89">
        <v>0</v>
      </c>
      <c r="AV70" s="178">
        <f t="shared" si="76"/>
        <v>0</v>
      </c>
      <c r="AW70" s="179">
        <f t="shared" si="77"/>
        <v>0</v>
      </c>
      <c r="AX70" s="180">
        <f t="shared" si="78"/>
        <v>0</v>
      </c>
      <c r="AY70" s="82"/>
      <c r="AZ70" s="84">
        <v>0</v>
      </c>
      <c r="BA70" s="88">
        <v>0</v>
      </c>
      <c r="BB70" s="85">
        <v>0</v>
      </c>
      <c r="BC70" s="88">
        <v>0</v>
      </c>
      <c r="BD70" s="85">
        <v>0</v>
      </c>
      <c r="BE70" s="89">
        <v>0</v>
      </c>
      <c r="BF70" s="87">
        <v>0</v>
      </c>
      <c r="BG70" s="88">
        <v>0</v>
      </c>
      <c r="BH70" s="85">
        <v>0</v>
      </c>
      <c r="BI70" s="88">
        <v>0</v>
      </c>
      <c r="BJ70" s="85">
        <v>0</v>
      </c>
      <c r="BK70" s="89">
        <v>0</v>
      </c>
      <c r="BL70" s="178">
        <f t="shared" si="79"/>
        <v>0</v>
      </c>
      <c r="BM70" s="179">
        <f t="shared" si="80"/>
        <v>0</v>
      </c>
      <c r="BN70" s="180">
        <f t="shared" si="81"/>
        <v>0</v>
      </c>
      <c r="BO70" s="82"/>
      <c r="BP70" s="84">
        <v>0</v>
      </c>
      <c r="BQ70" s="88">
        <v>0</v>
      </c>
      <c r="BR70" s="85">
        <v>0</v>
      </c>
      <c r="BS70" s="88">
        <v>0</v>
      </c>
      <c r="BT70" s="85">
        <v>0</v>
      </c>
      <c r="BU70" s="89">
        <v>0</v>
      </c>
      <c r="BV70" s="87">
        <v>0</v>
      </c>
      <c r="BW70" s="88">
        <v>0</v>
      </c>
      <c r="BX70" s="85">
        <v>0</v>
      </c>
      <c r="BY70" s="88">
        <v>0</v>
      </c>
      <c r="BZ70" s="85">
        <v>0</v>
      </c>
      <c r="CA70" s="89">
        <v>0</v>
      </c>
      <c r="CB70" s="178">
        <f t="shared" si="82"/>
        <v>0</v>
      </c>
      <c r="CC70" s="179">
        <f t="shared" si="83"/>
        <v>0</v>
      </c>
      <c r="CD70" s="180">
        <f t="shared" si="84"/>
        <v>0</v>
      </c>
      <c r="CE70" s="82"/>
      <c r="CF70" s="84"/>
      <c r="CG70" s="88">
        <f t="shared" si="85"/>
        <v>0</v>
      </c>
      <c r="CH70" s="85"/>
      <c r="CI70" s="88">
        <f t="shared" si="86"/>
        <v>0</v>
      </c>
      <c r="CJ70" s="85">
        <v>0</v>
      </c>
      <c r="CK70" s="89">
        <f t="shared" si="87"/>
        <v>0</v>
      </c>
      <c r="CL70" s="87">
        <v>0</v>
      </c>
      <c r="CM70" s="88">
        <f t="shared" si="88"/>
        <v>0</v>
      </c>
      <c r="CN70" s="85">
        <v>0</v>
      </c>
      <c r="CO70" s="88">
        <f t="shared" si="89"/>
        <v>0</v>
      </c>
      <c r="CP70" s="85">
        <v>0</v>
      </c>
      <c r="CQ70" s="89">
        <f t="shared" si="90"/>
        <v>0</v>
      </c>
      <c r="CR70" s="178">
        <f t="shared" si="91"/>
        <v>0</v>
      </c>
      <c r="CS70" s="179">
        <f t="shared" si="92"/>
        <v>0</v>
      </c>
      <c r="CT70" s="180">
        <f t="shared" si="93"/>
        <v>0</v>
      </c>
      <c r="CU70" s="82"/>
      <c r="CV70" s="87">
        <f t="shared" si="94"/>
        <v>0</v>
      </c>
      <c r="CW70" s="88">
        <f t="shared" si="108"/>
        <v>0</v>
      </c>
      <c r="CX70" s="88">
        <f t="shared" si="95"/>
        <v>0</v>
      </c>
      <c r="CY70" s="88">
        <f t="shared" si="96"/>
        <v>0</v>
      </c>
      <c r="CZ70" s="85">
        <f t="shared" si="97"/>
        <v>0</v>
      </c>
      <c r="DA70" s="89">
        <f t="shared" si="98"/>
        <v>0</v>
      </c>
      <c r="DB70" s="87">
        <f t="shared" si="99"/>
        <v>0</v>
      </c>
      <c r="DC70" s="88">
        <f t="shared" si="100"/>
        <v>0</v>
      </c>
      <c r="DD70" s="85">
        <f t="shared" si="101"/>
        <v>0</v>
      </c>
      <c r="DE70" s="88">
        <f t="shared" si="102"/>
        <v>0</v>
      </c>
      <c r="DF70" s="85">
        <f t="shared" si="103"/>
        <v>0</v>
      </c>
      <c r="DG70" s="89">
        <f t="shared" si="104"/>
        <v>0</v>
      </c>
      <c r="DH70" s="226"/>
      <c r="DI70" s="239" t="s">
        <v>133</v>
      </c>
      <c r="DJ70" s="87">
        <f t="shared" si="105"/>
        <v>0</v>
      </c>
      <c r="DK70" s="85">
        <f t="shared" si="106"/>
        <v>0</v>
      </c>
      <c r="DL70" s="86">
        <f t="shared" si="107"/>
        <v>0</v>
      </c>
      <c r="DM70"/>
    </row>
    <row r="71" spans="1:119" s="101" customFormat="1" ht="15.6">
      <c r="A71" s="74">
        <v>57</v>
      </c>
      <c r="B71" s="74" t="s">
        <v>134</v>
      </c>
      <c r="C71" s="83"/>
      <c r="D71" s="84">
        <v>0</v>
      </c>
      <c r="E71" s="88">
        <v>0</v>
      </c>
      <c r="F71" s="85">
        <v>0</v>
      </c>
      <c r="G71" s="88">
        <v>0</v>
      </c>
      <c r="H71" s="85">
        <v>0</v>
      </c>
      <c r="I71" s="89">
        <v>0</v>
      </c>
      <c r="J71" s="87">
        <v>0</v>
      </c>
      <c r="K71" s="88">
        <v>0</v>
      </c>
      <c r="L71" s="85">
        <v>0</v>
      </c>
      <c r="M71" s="88">
        <v>0</v>
      </c>
      <c r="N71" s="85">
        <v>0</v>
      </c>
      <c r="O71" s="89">
        <v>0</v>
      </c>
      <c r="P71" s="178">
        <f t="shared" si="70"/>
        <v>0</v>
      </c>
      <c r="Q71" s="179">
        <f t="shared" si="71"/>
        <v>0</v>
      </c>
      <c r="R71" s="180">
        <f t="shared" si="72"/>
        <v>0</v>
      </c>
      <c r="S71" s="80"/>
      <c r="T71" s="84">
        <v>0</v>
      </c>
      <c r="U71" s="88">
        <v>0</v>
      </c>
      <c r="V71" s="85">
        <v>0</v>
      </c>
      <c r="W71" s="88">
        <v>0</v>
      </c>
      <c r="X71" s="85">
        <v>0</v>
      </c>
      <c r="Y71" s="89">
        <v>0</v>
      </c>
      <c r="Z71" s="87">
        <v>0</v>
      </c>
      <c r="AA71" s="88">
        <v>0</v>
      </c>
      <c r="AB71" s="85">
        <v>0</v>
      </c>
      <c r="AC71" s="88">
        <v>0</v>
      </c>
      <c r="AD71" s="85">
        <v>0</v>
      </c>
      <c r="AE71" s="89">
        <v>0</v>
      </c>
      <c r="AF71" s="178">
        <f t="shared" si="73"/>
        <v>0</v>
      </c>
      <c r="AG71" s="179">
        <f t="shared" si="74"/>
        <v>0</v>
      </c>
      <c r="AH71" s="180">
        <f t="shared" si="75"/>
        <v>0</v>
      </c>
      <c r="AI71" s="82"/>
      <c r="AJ71" s="84">
        <v>0</v>
      </c>
      <c r="AK71" s="88">
        <v>0</v>
      </c>
      <c r="AL71" s="85">
        <v>0</v>
      </c>
      <c r="AM71" s="88">
        <v>0</v>
      </c>
      <c r="AN71" s="85">
        <v>0</v>
      </c>
      <c r="AO71" s="89">
        <v>0</v>
      </c>
      <c r="AP71" s="87">
        <v>0</v>
      </c>
      <c r="AQ71" s="88">
        <v>0</v>
      </c>
      <c r="AR71" s="85">
        <v>0</v>
      </c>
      <c r="AS71" s="88">
        <v>0</v>
      </c>
      <c r="AT71" s="85">
        <v>0</v>
      </c>
      <c r="AU71" s="89">
        <v>0</v>
      </c>
      <c r="AV71" s="178">
        <f t="shared" si="76"/>
        <v>0</v>
      </c>
      <c r="AW71" s="179">
        <f t="shared" si="77"/>
        <v>0</v>
      </c>
      <c r="AX71" s="180">
        <f t="shared" si="78"/>
        <v>0</v>
      </c>
      <c r="AY71" s="82"/>
      <c r="AZ71" s="84">
        <v>1579102.9124949963</v>
      </c>
      <c r="BA71" s="88">
        <v>14.409976935455873</v>
      </c>
      <c r="BB71" s="85">
        <v>207207.04750500363</v>
      </c>
      <c r="BC71" s="88">
        <v>13.124337946858603</v>
      </c>
      <c r="BD71" s="85">
        <v>1786309.96</v>
      </c>
      <c r="BE71" s="89">
        <v>14.248077401652681</v>
      </c>
      <c r="BF71" s="87">
        <v>0</v>
      </c>
      <c r="BG71" s="88">
        <v>0</v>
      </c>
      <c r="BH71" s="85">
        <v>0</v>
      </c>
      <c r="BI71" s="88">
        <v>0</v>
      </c>
      <c r="BJ71" s="85">
        <v>0</v>
      </c>
      <c r="BK71" s="89">
        <v>0</v>
      </c>
      <c r="BL71" s="178">
        <f t="shared" si="79"/>
        <v>1579102.9124949963</v>
      </c>
      <c r="BM71" s="179">
        <f t="shared" si="80"/>
        <v>207207.04750500363</v>
      </c>
      <c r="BN71" s="180">
        <f t="shared" si="81"/>
        <v>1786309.96</v>
      </c>
      <c r="BO71" s="82"/>
      <c r="BP71" s="84">
        <v>0</v>
      </c>
      <c r="BQ71" s="88">
        <v>0</v>
      </c>
      <c r="BR71" s="85">
        <v>0</v>
      </c>
      <c r="BS71" s="88">
        <v>0</v>
      </c>
      <c r="BT71" s="85">
        <v>0</v>
      </c>
      <c r="BU71" s="89">
        <v>0</v>
      </c>
      <c r="BV71" s="87">
        <v>0</v>
      </c>
      <c r="BW71" s="88">
        <v>0</v>
      </c>
      <c r="BX71" s="85">
        <v>0</v>
      </c>
      <c r="BY71" s="88">
        <v>0</v>
      </c>
      <c r="BZ71" s="85">
        <v>0</v>
      </c>
      <c r="CA71" s="89">
        <v>0</v>
      </c>
      <c r="CB71" s="178">
        <f t="shared" si="82"/>
        <v>0</v>
      </c>
      <c r="CC71" s="179">
        <f t="shared" si="83"/>
        <v>0</v>
      </c>
      <c r="CD71" s="180">
        <f t="shared" si="84"/>
        <v>0</v>
      </c>
      <c r="CE71" s="82"/>
      <c r="CF71" s="84"/>
      <c r="CG71" s="88">
        <f t="shared" si="85"/>
        <v>0</v>
      </c>
      <c r="CH71" s="85"/>
      <c r="CI71" s="88">
        <f t="shared" si="86"/>
        <v>0</v>
      </c>
      <c r="CJ71" s="85">
        <v>0</v>
      </c>
      <c r="CK71" s="89">
        <f t="shared" si="87"/>
        <v>0</v>
      </c>
      <c r="CL71" s="87">
        <v>0</v>
      </c>
      <c r="CM71" s="88">
        <f t="shared" si="88"/>
        <v>0</v>
      </c>
      <c r="CN71" s="85">
        <v>0</v>
      </c>
      <c r="CO71" s="88">
        <f t="shared" si="89"/>
        <v>0</v>
      </c>
      <c r="CP71" s="85">
        <v>0</v>
      </c>
      <c r="CQ71" s="89">
        <f t="shared" si="90"/>
        <v>0</v>
      </c>
      <c r="CR71" s="178">
        <f t="shared" si="91"/>
        <v>0</v>
      </c>
      <c r="CS71" s="179">
        <f t="shared" si="92"/>
        <v>0</v>
      </c>
      <c r="CT71" s="180">
        <f t="shared" si="93"/>
        <v>0</v>
      </c>
      <c r="CU71" s="82"/>
      <c r="CV71" s="87">
        <f t="shared" si="94"/>
        <v>1579102.9124949963</v>
      </c>
      <c r="CW71" s="88">
        <f t="shared" si="108"/>
        <v>2.4001770946146155</v>
      </c>
      <c r="CX71" s="88">
        <f t="shared" si="95"/>
        <v>207207.04750500363</v>
      </c>
      <c r="CY71" s="88">
        <f t="shared" si="96"/>
        <v>2.1770019700042407</v>
      </c>
      <c r="CZ71" s="85">
        <f t="shared" si="97"/>
        <v>1786309.96</v>
      </c>
      <c r="DA71" s="89">
        <f t="shared" si="98"/>
        <v>2.3719709304718819</v>
      </c>
      <c r="DB71" s="87">
        <f t="shared" si="99"/>
        <v>0</v>
      </c>
      <c r="DC71" s="88">
        <f t="shared" si="100"/>
        <v>0</v>
      </c>
      <c r="DD71" s="85">
        <f t="shared" si="101"/>
        <v>0</v>
      </c>
      <c r="DE71" s="88">
        <f t="shared" si="102"/>
        <v>0</v>
      </c>
      <c r="DF71" s="85">
        <f t="shared" si="103"/>
        <v>0</v>
      </c>
      <c r="DG71" s="89">
        <f t="shared" si="104"/>
        <v>0</v>
      </c>
      <c r="DH71" s="226"/>
      <c r="DI71" s="239" t="s">
        <v>134</v>
      </c>
      <c r="DJ71" s="87">
        <f t="shared" si="105"/>
        <v>1786309.96</v>
      </c>
      <c r="DK71" s="85">
        <f t="shared" si="106"/>
        <v>0</v>
      </c>
      <c r="DL71" s="86">
        <f t="shared" si="107"/>
        <v>1786309.96</v>
      </c>
      <c r="DM71"/>
    </row>
    <row r="72" spans="1:119" s="101" customFormat="1" ht="15.6">
      <c r="A72" s="74">
        <v>58</v>
      </c>
      <c r="B72" s="74" t="s">
        <v>135</v>
      </c>
      <c r="C72" s="91"/>
      <c r="D72" s="92">
        <v>5501374.1809317982</v>
      </c>
      <c r="E72" s="96">
        <v>55.211952719581276</v>
      </c>
      <c r="F72" s="93">
        <v>899232.88949848711</v>
      </c>
      <c r="G72" s="96">
        <v>62.799978315419175</v>
      </c>
      <c r="H72" s="93">
        <v>6400607.0704302853</v>
      </c>
      <c r="I72" s="97">
        <v>56.165383208408961</v>
      </c>
      <c r="J72" s="95">
        <v>314542.56656249164</v>
      </c>
      <c r="K72" s="96">
        <v>1.2718862879795378</v>
      </c>
      <c r="L72" s="93">
        <v>601092.81143608631</v>
      </c>
      <c r="M72" s="96">
        <v>3.017322133163765</v>
      </c>
      <c r="N72" s="93">
        <v>915635.3779985779</v>
      </c>
      <c r="O72" s="97">
        <v>2.0506124680272193</v>
      </c>
      <c r="P72" s="184">
        <f t="shared" si="70"/>
        <v>5815916.7474942897</v>
      </c>
      <c r="Q72" s="185">
        <f t="shared" si="71"/>
        <v>1500325.7009345735</v>
      </c>
      <c r="R72" s="186">
        <f t="shared" si="72"/>
        <v>7316242.4484288637</v>
      </c>
      <c r="S72" s="80"/>
      <c r="T72" s="92">
        <v>9911197.3927620575</v>
      </c>
      <c r="U72" s="96">
        <v>53.634922846269049</v>
      </c>
      <c r="V72" s="93">
        <v>1703778.3861013728</v>
      </c>
      <c r="W72" s="96">
        <v>62.842224332449568</v>
      </c>
      <c r="X72" s="85">
        <v>11614975.77886343</v>
      </c>
      <c r="Y72" s="97">
        <v>54.812959664672491</v>
      </c>
      <c r="Z72" s="95">
        <v>6495001.6521597281</v>
      </c>
      <c r="AA72" s="96">
        <v>7.7730923641321592</v>
      </c>
      <c r="AB72" s="93">
        <v>2153500.9337427672</v>
      </c>
      <c r="AC72" s="96">
        <v>8.4186243021663909</v>
      </c>
      <c r="AD72" s="93">
        <v>8648502.5859024953</v>
      </c>
      <c r="AE72" s="97">
        <v>7.9243951319319494</v>
      </c>
      <c r="AF72" s="184">
        <f t="shared" si="73"/>
        <v>16406199.044921786</v>
      </c>
      <c r="AG72" s="185">
        <f t="shared" si="74"/>
        <v>3857279.3198441397</v>
      </c>
      <c r="AH72" s="186">
        <f t="shared" si="75"/>
        <v>20263478.364765927</v>
      </c>
      <c r="AI72" s="82"/>
      <c r="AJ72" s="92">
        <v>3618499.9235582948</v>
      </c>
      <c r="AK72" s="96">
        <v>58.243596561210019</v>
      </c>
      <c r="AL72" s="93">
        <v>662472.40746464359</v>
      </c>
      <c r="AM72" s="96">
        <v>67.160625249862491</v>
      </c>
      <c r="AN72" s="85">
        <v>4280972.3310229387</v>
      </c>
      <c r="AO72" s="97">
        <v>59.465382214762109</v>
      </c>
      <c r="AP72" s="95">
        <v>600926.57234837196</v>
      </c>
      <c r="AQ72" s="96">
        <v>5.2884499898651054</v>
      </c>
      <c r="AR72" s="93">
        <v>879471.37695812201</v>
      </c>
      <c r="AS72" s="96">
        <v>8.6230292570728988</v>
      </c>
      <c r="AT72" s="93">
        <v>1480397.9493064941</v>
      </c>
      <c r="AU72" s="97">
        <v>6.8657410424146725</v>
      </c>
      <c r="AV72" s="184">
        <f t="shared" si="76"/>
        <v>4219426.4959066669</v>
      </c>
      <c r="AW72" s="185">
        <f t="shared" si="77"/>
        <v>1541943.7844227655</v>
      </c>
      <c r="AX72" s="186">
        <f t="shared" si="78"/>
        <v>5761370.2803294323</v>
      </c>
      <c r="AY72" s="82"/>
      <c r="AZ72" s="92">
        <v>4991634.7013705922</v>
      </c>
      <c r="BA72" s="96">
        <v>45.550761985057967</v>
      </c>
      <c r="BB72" s="93">
        <v>654993.33862940886</v>
      </c>
      <c r="BC72" s="96">
        <v>41.486783546326883</v>
      </c>
      <c r="BD72" s="85">
        <v>5646628.040000001</v>
      </c>
      <c r="BE72" s="97">
        <v>45.038988290846447</v>
      </c>
      <c r="BF72" s="95">
        <v>1921512.8750695763</v>
      </c>
      <c r="BG72" s="96">
        <v>3.7013884208277577</v>
      </c>
      <c r="BH72" s="93">
        <v>1288756.1249304242</v>
      </c>
      <c r="BI72" s="96">
        <v>6.6276992796627621</v>
      </c>
      <c r="BJ72" s="93">
        <v>3210269.0000000005</v>
      </c>
      <c r="BK72" s="97">
        <v>4.4988025219210668</v>
      </c>
      <c r="BL72" s="184">
        <f t="shared" si="79"/>
        <v>6913147.5764401685</v>
      </c>
      <c r="BM72" s="185">
        <f t="shared" si="80"/>
        <v>1943749.4635598329</v>
      </c>
      <c r="BN72" s="186">
        <f t="shared" si="81"/>
        <v>8856897.040000001</v>
      </c>
      <c r="BO72" s="82"/>
      <c r="BP72" s="92">
        <v>1419206.8699999999</v>
      </c>
      <c r="BQ72" s="96">
        <v>18.591336704350443</v>
      </c>
      <c r="BR72" s="93">
        <v>183012.84999999995</v>
      </c>
      <c r="BS72" s="96">
        <v>19.002476378361536</v>
      </c>
      <c r="BT72" s="85">
        <v>1602219.7199999993</v>
      </c>
      <c r="BU72" s="97">
        <v>18.63739670575097</v>
      </c>
      <c r="BV72" s="95">
        <v>1032127.3500000001</v>
      </c>
      <c r="BW72" s="96">
        <v>4.5769193417499237</v>
      </c>
      <c r="BX72" s="93">
        <v>652035.63999999978</v>
      </c>
      <c r="BY72" s="96">
        <v>5.5610241277259878</v>
      </c>
      <c r="BZ72" s="93">
        <v>1684162.9899999998</v>
      </c>
      <c r="CA72" s="97">
        <v>4.9135628927698249</v>
      </c>
      <c r="CB72" s="184">
        <f t="shared" si="82"/>
        <v>2451334.2199999997</v>
      </c>
      <c r="CC72" s="185">
        <f t="shared" si="83"/>
        <v>835048.48999999976</v>
      </c>
      <c r="CD72" s="186">
        <f t="shared" si="84"/>
        <v>3286382.7099999995</v>
      </c>
      <c r="CE72" s="82"/>
      <c r="CF72" s="92">
        <v>7040745</v>
      </c>
      <c r="CG72" s="96">
        <f t="shared" si="85"/>
        <v>56.131967918872377</v>
      </c>
      <c r="CH72" s="93">
        <v>715412</v>
      </c>
      <c r="CI72" s="96">
        <f t="shared" si="86"/>
        <v>38.742120654175238</v>
      </c>
      <c r="CJ72" s="85">
        <v>7756157</v>
      </c>
      <c r="CK72" s="97">
        <f t="shared" si="87"/>
        <v>53.900380825306812</v>
      </c>
      <c r="CL72" s="95">
        <v>4316031</v>
      </c>
      <c r="CM72" s="96">
        <f t="shared" si="88"/>
        <v>9.0991773694374398</v>
      </c>
      <c r="CN72" s="93">
        <v>2715839</v>
      </c>
      <c r="CO72" s="96">
        <f t="shared" si="89"/>
        <v>16.604745717115641</v>
      </c>
      <c r="CP72" s="93">
        <v>7031870</v>
      </c>
      <c r="CQ72" s="97">
        <f t="shared" si="90"/>
        <v>11.023640439574221</v>
      </c>
      <c r="CR72" s="184">
        <f t="shared" si="91"/>
        <v>11356776</v>
      </c>
      <c r="CS72" s="185">
        <f t="shared" si="92"/>
        <v>3431251</v>
      </c>
      <c r="CT72" s="186">
        <f t="shared" si="93"/>
        <v>14788027</v>
      </c>
      <c r="CU72" s="82"/>
      <c r="CV72" s="95">
        <f>SUM(CV65:CV71)</f>
        <v>32482658.068622738</v>
      </c>
      <c r="CW72" s="96">
        <f t="shared" si="108"/>
        <v>49.37241977808965</v>
      </c>
      <c r="CX72" s="96">
        <f>SUM(CX65:CX71)</f>
        <v>4818901.871693912</v>
      </c>
      <c r="CY72" s="96">
        <f t="shared" si="96"/>
        <v>50.629353558456735</v>
      </c>
      <c r="CZ72" s="93">
        <f t="shared" si="97"/>
        <v>37301559.940316647</v>
      </c>
      <c r="DA72" s="97">
        <f t="shared" si="98"/>
        <v>49.531278345268561</v>
      </c>
      <c r="DB72" s="95">
        <f>SUM(DB65:DB71)</f>
        <v>14680142.016140169</v>
      </c>
      <c r="DC72" s="96">
        <f t="shared" si="100"/>
        <v>6.0775232825843668</v>
      </c>
      <c r="DD72" s="93">
        <f>SUM(DD65:DD71)</f>
        <v>8290695.8870673999</v>
      </c>
      <c r="DE72" s="96">
        <f t="shared" si="102"/>
        <v>8.0315498980567028</v>
      </c>
      <c r="DF72" s="93">
        <f>SUM(DF65:DF71)</f>
        <v>22970837.903207567</v>
      </c>
      <c r="DG72" s="97">
        <f t="shared" si="104"/>
        <v>6.6625648294980948</v>
      </c>
      <c r="DH72" s="227"/>
      <c r="DI72" s="239" t="s">
        <v>135</v>
      </c>
      <c r="DJ72" s="95">
        <f t="shared" ref="DJ72:DK72" si="109">SUM(DJ65:DJ71)</f>
        <v>37301559.940316655</v>
      </c>
      <c r="DK72" s="93">
        <f t="shared" si="109"/>
        <v>22970837.903207567</v>
      </c>
      <c r="DL72" s="94">
        <f>SUM(DL65:DL71)</f>
        <v>60272397.84352421</v>
      </c>
      <c r="DM72"/>
      <c r="DO72" s="98"/>
    </row>
    <row r="73" spans="1:119" s="101" customFormat="1" ht="15.6">
      <c r="A73" s="74"/>
      <c r="B73" s="73" t="s">
        <v>136</v>
      </c>
      <c r="C73" s="83"/>
      <c r="D73" s="84"/>
      <c r="E73" s="88"/>
      <c r="F73" s="88"/>
      <c r="G73" s="88"/>
      <c r="H73" s="88"/>
      <c r="I73" s="89">
        <v>0</v>
      </c>
      <c r="J73" s="87"/>
      <c r="K73" s="88"/>
      <c r="L73" s="85"/>
      <c r="M73" s="88"/>
      <c r="N73" s="85"/>
      <c r="O73" s="89"/>
      <c r="P73" s="187"/>
      <c r="Q73" s="188"/>
      <c r="R73" s="189"/>
      <c r="S73" s="80"/>
      <c r="T73" s="84"/>
      <c r="U73" s="88"/>
      <c r="V73" s="88"/>
      <c r="W73" s="88"/>
      <c r="X73" s="88"/>
      <c r="Y73" s="89"/>
      <c r="Z73" s="87"/>
      <c r="AA73" s="88"/>
      <c r="AB73" s="85"/>
      <c r="AC73" s="88"/>
      <c r="AD73" s="85"/>
      <c r="AE73" s="89"/>
      <c r="AF73" s="187"/>
      <c r="AG73" s="188"/>
      <c r="AH73" s="189"/>
      <c r="AI73" s="82"/>
      <c r="AJ73" s="84"/>
      <c r="AK73" s="88"/>
      <c r="AL73" s="88"/>
      <c r="AM73" s="88"/>
      <c r="AN73" s="88"/>
      <c r="AO73" s="89"/>
      <c r="AP73" s="87"/>
      <c r="AQ73" s="88"/>
      <c r="AR73" s="85"/>
      <c r="AS73" s="88"/>
      <c r="AT73" s="85"/>
      <c r="AU73" s="89"/>
      <c r="AV73" s="187"/>
      <c r="AW73" s="188"/>
      <c r="AX73" s="189"/>
      <c r="AY73" s="82"/>
      <c r="AZ73" s="84"/>
      <c r="BA73" s="88"/>
      <c r="BB73" s="88"/>
      <c r="BC73" s="88"/>
      <c r="BD73" s="88"/>
      <c r="BE73" s="89"/>
      <c r="BF73" s="87"/>
      <c r="BG73" s="88"/>
      <c r="BH73" s="85"/>
      <c r="BI73" s="88"/>
      <c r="BJ73" s="85"/>
      <c r="BK73" s="89">
        <v>0</v>
      </c>
      <c r="BL73" s="187"/>
      <c r="BM73" s="188"/>
      <c r="BN73" s="189"/>
      <c r="BO73" s="82"/>
      <c r="BP73" s="84"/>
      <c r="BQ73" s="88"/>
      <c r="BR73" s="88"/>
      <c r="BS73" s="88"/>
      <c r="BT73" s="88"/>
      <c r="BU73" s="89"/>
      <c r="BV73" s="87"/>
      <c r="BW73" s="88"/>
      <c r="BX73" s="85"/>
      <c r="BY73" s="88"/>
      <c r="BZ73" s="85"/>
      <c r="CA73" s="89"/>
      <c r="CB73" s="187"/>
      <c r="CC73" s="188"/>
      <c r="CD73" s="189"/>
      <c r="CE73" s="82"/>
      <c r="CF73" s="84"/>
      <c r="CG73" s="88"/>
      <c r="CH73" s="88"/>
      <c r="CI73" s="88"/>
      <c r="CJ73" s="88"/>
      <c r="CK73" s="89"/>
      <c r="CL73" s="87"/>
      <c r="CM73" s="88"/>
      <c r="CN73" s="85"/>
      <c r="CO73" s="88"/>
      <c r="CP73" s="85"/>
      <c r="CQ73" s="89"/>
      <c r="CR73" s="187"/>
      <c r="CS73" s="188"/>
      <c r="CT73" s="189"/>
      <c r="CU73" s="82"/>
      <c r="CV73" s="87"/>
      <c r="CW73" s="88"/>
      <c r="CX73" s="88"/>
      <c r="CY73" s="88"/>
      <c r="CZ73" s="85"/>
      <c r="DA73" s="89"/>
      <c r="DB73" s="99"/>
      <c r="DC73" s="88"/>
      <c r="DD73" s="85"/>
      <c r="DE73" s="88"/>
      <c r="DF73" s="85"/>
      <c r="DG73" s="89"/>
      <c r="DH73" s="226"/>
      <c r="DI73" s="238" t="s">
        <v>136</v>
      </c>
      <c r="DJ73" s="87"/>
      <c r="DK73" s="85"/>
      <c r="DL73" s="86"/>
      <c r="DM73"/>
    </row>
    <row r="74" spans="1:119" s="101" customFormat="1" ht="15.6">
      <c r="A74" s="74">
        <v>59</v>
      </c>
      <c r="B74" s="74" t="s">
        <v>137</v>
      </c>
      <c r="C74" s="83"/>
      <c r="D74" s="84">
        <v>2965290.9968124782</v>
      </c>
      <c r="E74" s="88">
        <v>29.759747461511608</v>
      </c>
      <c r="F74" s="88">
        <v>-64803.177244475373</v>
      </c>
      <c r="G74" s="88">
        <v>-4.5256775783557073</v>
      </c>
      <c r="H74" s="85">
        <v>2900487.8195680026</v>
      </c>
      <c r="I74" s="89">
        <v>25.451806068515292</v>
      </c>
      <c r="J74" s="87">
        <v>579715.77975273982</v>
      </c>
      <c r="K74" s="88">
        <v>2.3441423501145953</v>
      </c>
      <c r="L74" s="85">
        <v>628466.05024726025</v>
      </c>
      <c r="M74" s="88">
        <v>3.1547283335872995</v>
      </c>
      <c r="N74" s="85">
        <v>1208181.83</v>
      </c>
      <c r="O74" s="89">
        <v>2.7057852762934531</v>
      </c>
      <c r="P74" s="178">
        <f t="shared" ref="P74:P95" si="110">+D74+J74</f>
        <v>3545006.7765652179</v>
      </c>
      <c r="Q74" s="179">
        <f t="shared" ref="Q74:Q95" si="111">+F74+L74</f>
        <v>563662.87300278491</v>
      </c>
      <c r="R74" s="180">
        <f t="shared" ref="R74:R95" si="112">+P74+Q74</f>
        <v>4108669.6495680027</v>
      </c>
      <c r="S74" s="80"/>
      <c r="T74" s="84">
        <v>447101.24065673002</v>
      </c>
      <c r="U74" s="88">
        <v>2.4195099337449539</v>
      </c>
      <c r="V74" s="88">
        <v>87108.960258051942</v>
      </c>
      <c r="W74" s="88">
        <v>3.2129300773846245</v>
      </c>
      <c r="X74" s="85">
        <v>534210.20091478201</v>
      </c>
      <c r="Y74" s="89">
        <v>2.5210248176741228</v>
      </c>
      <c r="Z74" s="87">
        <v>274082.45548587199</v>
      </c>
      <c r="AA74" s="88">
        <v>0.32801658197752687</v>
      </c>
      <c r="AB74" s="85">
        <v>416453.45395820995</v>
      </c>
      <c r="AC74" s="88">
        <v>1.6280304843519986</v>
      </c>
      <c r="AD74" s="85">
        <v>690535.90944408195</v>
      </c>
      <c r="AE74" s="89">
        <v>0.63271986622778553</v>
      </c>
      <c r="AF74" s="178">
        <f t="shared" ref="AF74:AF95" si="113">+T74+Z74</f>
        <v>721183.69614260201</v>
      </c>
      <c r="AG74" s="179">
        <f t="shared" ref="AG74:AG95" si="114">+V74+AB74</f>
        <v>503562.41421626188</v>
      </c>
      <c r="AH74" s="180">
        <f t="shared" ref="AH74:AH95" si="115">+AF74+AG74</f>
        <v>1224746.1103588638</v>
      </c>
      <c r="AI74" s="82"/>
      <c r="AJ74" s="84">
        <v>334309.9173673889</v>
      </c>
      <c r="AK74" s="88">
        <v>5.3810729210711754</v>
      </c>
      <c r="AL74" s="85">
        <v>61266.124753298478</v>
      </c>
      <c r="AM74" s="88">
        <v>6.2110832069442905</v>
      </c>
      <c r="AN74" s="85">
        <v>395576.04212068737</v>
      </c>
      <c r="AO74" s="89">
        <v>5.4947985459389006</v>
      </c>
      <c r="AP74" s="87">
        <v>112376.13563905869</v>
      </c>
      <c r="AQ74" s="88">
        <v>0.98896537568475484</v>
      </c>
      <c r="AR74" s="85">
        <v>163507.47459348224</v>
      </c>
      <c r="AS74" s="88">
        <v>1.6031559117322336</v>
      </c>
      <c r="AT74" s="85">
        <v>275883.61023254093</v>
      </c>
      <c r="AU74" s="89">
        <v>1.2794839567228653</v>
      </c>
      <c r="AV74" s="178">
        <f t="shared" ref="AV74:AV95" si="116">+AJ74+AP74</f>
        <v>446686.05300644762</v>
      </c>
      <c r="AW74" s="179">
        <f t="shared" ref="AW74:AW95" si="117">+AL74+AR74</f>
        <v>224773.59934678071</v>
      </c>
      <c r="AX74" s="180">
        <f t="shared" ref="AX74:AX95" si="118">+AV74+AW74</f>
        <v>671459.6523532283</v>
      </c>
      <c r="AY74" s="82"/>
      <c r="AZ74" s="84">
        <v>3161918.9431045102</v>
      </c>
      <c r="BA74" s="88">
        <v>28.853837632359745</v>
      </c>
      <c r="BB74" s="88">
        <v>414901.3236988149</v>
      </c>
      <c r="BC74" s="88">
        <v>26.279536591006771</v>
      </c>
      <c r="BD74" s="85">
        <v>3576820.2668033252</v>
      </c>
      <c r="BE74" s="89">
        <v>28.529657872597749</v>
      </c>
      <c r="BF74" s="87">
        <v>633251.90747794951</v>
      </c>
      <c r="BG74" s="88">
        <v>1.2198259549632744</v>
      </c>
      <c r="BH74" s="85">
        <v>424721.21054954221</v>
      </c>
      <c r="BI74" s="88">
        <v>2.1842181051660696</v>
      </c>
      <c r="BJ74" s="85">
        <v>1057973.1180274917</v>
      </c>
      <c r="BK74" s="89">
        <v>1.4826209677465574</v>
      </c>
      <c r="BL74" s="178">
        <f t="shared" ref="BL74:BL95" si="119">+AZ74+BF74</f>
        <v>3795170.8505824599</v>
      </c>
      <c r="BM74" s="179">
        <f t="shared" ref="BM74:BM95" si="120">+BB74+BH74</f>
        <v>839622.53424835717</v>
      </c>
      <c r="BN74" s="180">
        <f t="shared" ref="BN74:BN95" si="121">+BL74+BM74</f>
        <v>4634793.3848308176</v>
      </c>
      <c r="BO74" s="82"/>
      <c r="BP74" s="84">
        <v>0</v>
      </c>
      <c r="BQ74" s="88">
        <v>0</v>
      </c>
      <c r="BR74" s="88">
        <v>0</v>
      </c>
      <c r="BS74" s="88">
        <v>0</v>
      </c>
      <c r="BT74" s="85">
        <v>0</v>
      </c>
      <c r="BU74" s="89">
        <v>0</v>
      </c>
      <c r="BV74" s="87">
        <v>0</v>
      </c>
      <c r="BW74" s="88">
        <v>0</v>
      </c>
      <c r="BX74" s="85">
        <v>0</v>
      </c>
      <c r="BY74" s="88">
        <v>0</v>
      </c>
      <c r="BZ74" s="85">
        <v>0</v>
      </c>
      <c r="CA74" s="89">
        <v>0</v>
      </c>
      <c r="CB74" s="178">
        <f t="shared" ref="CB74:CB95" si="122">+BP74+BV74</f>
        <v>0</v>
      </c>
      <c r="CC74" s="179">
        <f t="shared" ref="CC74:CC95" si="123">+BR74+BX74</f>
        <v>0</v>
      </c>
      <c r="CD74" s="180">
        <f t="shared" ref="CD74:CD95" si="124">+CB74+CC74</f>
        <v>0</v>
      </c>
      <c r="CE74" s="82"/>
      <c r="CF74" s="84"/>
      <c r="CG74" s="88">
        <f t="shared" ref="CG74:CG95" si="125">+CF74/$CF$110</f>
        <v>0</v>
      </c>
      <c r="CH74" s="88"/>
      <c r="CI74" s="88">
        <f t="shared" ref="CI74:CI95" si="126">+CH74/$CH$110</f>
        <v>0</v>
      </c>
      <c r="CJ74" s="85">
        <v>0</v>
      </c>
      <c r="CK74" s="89">
        <f t="shared" ref="CK74:CK95" si="127">+CJ74/$CJ$110</f>
        <v>0</v>
      </c>
      <c r="CL74" s="87">
        <v>0</v>
      </c>
      <c r="CM74" s="88">
        <f t="shared" ref="CM74:CM95" si="128">+CL74/$CL$110</f>
        <v>0</v>
      </c>
      <c r="CN74" s="85">
        <v>0</v>
      </c>
      <c r="CO74" s="88">
        <f t="shared" ref="CO74:CO101" si="129">+CN74/$CN$110</f>
        <v>0</v>
      </c>
      <c r="CP74" s="85">
        <v>0</v>
      </c>
      <c r="CQ74" s="89">
        <f t="shared" ref="CQ74:CQ95" si="130">+CP74/$CP$110</f>
        <v>0</v>
      </c>
      <c r="CR74" s="178">
        <f t="shared" ref="CR74:CR95" si="131">+CF74+CL74</f>
        <v>0</v>
      </c>
      <c r="CS74" s="179">
        <f t="shared" ref="CS74:CS95" si="132">+CH74+CN74</f>
        <v>0</v>
      </c>
      <c r="CT74" s="180">
        <f t="shared" ref="CT74:CT95" si="133">+CR74+CS74</f>
        <v>0</v>
      </c>
      <c r="CU74" s="82"/>
      <c r="CV74" s="87">
        <f t="shared" ref="CV74:CV93" si="134">+D74+T74+AJ74+AZ74+BP74+CF74</f>
        <v>6908621.097941108</v>
      </c>
      <c r="CW74" s="88">
        <f t="shared" si="108"/>
        <v>10.50084448799474</v>
      </c>
      <c r="CX74" s="88">
        <f t="shared" ref="CX74:CX93" si="135">+F74+V74+AL74+BB74+BR74+CH74</f>
        <v>498473.23146568995</v>
      </c>
      <c r="CY74" s="88">
        <f t="shared" ref="CY74:CY95" si="136">+CX74/$CX$110</f>
        <v>5.2371636001858581</v>
      </c>
      <c r="CZ74" s="85">
        <f t="shared" ref="CZ74:CZ95" si="137">+CV74+CX74</f>
        <v>7407094.3294067979</v>
      </c>
      <c r="DA74" s="89">
        <f t="shared" ref="DA74:DA95" si="138">+CZ74/$CZ$110</f>
        <v>9.8355900275090224</v>
      </c>
      <c r="DB74" s="87">
        <f t="shared" ref="DB74:DB93" si="139">+J74+Z74+AP74+BF74+BV74+CL74</f>
        <v>1599426.2783556199</v>
      </c>
      <c r="DC74" s="88">
        <f t="shared" si="100"/>
        <v>0.66215643110238498</v>
      </c>
      <c r="DD74" s="85">
        <f t="shared" ref="DD74:DD93" si="140">+L74+AB74+AR74+BH74+BX74+CN74</f>
        <v>1633148.1893484946</v>
      </c>
      <c r="DE74" s="88">
        <f t="shared" ref="DE74:DE95" si="141">+DD74/$DD$110</f>
        <v>1.5821001460364814</v>
      </c>
      <c r="DF74" s="85">
        <f t="shared" ref="DF74:DF93" si="142">+DB74+DD74</f>
        <v>3232574.4677041145</v>
      </c>
      <c r="DG74" s="89">
        <f t="shared" ref="DG74:DG95" si="143">+DF74/$DF$110</f>
        <v>0.93759039387290144</v>
      </c>
      <c r="DH74" s="226"/>
      <c r="DI74" s="239" t="s">
        <v>137</v>
      </c>
      <c r="DJ74" s="87">
        <f t="shared" ref="DJ74:DJ93" si="144">+CZ74</f>
        <v>7407094.3294067979</v>
      </c>
      <c r="DK74" s="85">
        <f t="shared" ref="DK74:DK93" si="145">+DF74</f>
        <v>3232574.4677041145</v>
      </c>
      <c r="DL74" s="86">
        <f t="shared" ref="DL74:DL93" si="146">+DJ74+DK74</f>
        <v>10639668.797110911</v>
      </c>
      <c r="DM74"/>
    </row>
    <row r="75" spans="1:119" s="101" customFormat="1" ht="15.6">
      <c r="A75" s="74">
        <v>60</v>
      </c>
      <c r="B75" s="74" t="s">
        <v>138</v>
      </c>
      <c r="C75" s="83"/>
      <c r="D75" s="84">
        <v>186.33364182230355</v>
      </c>
      <c r="E75" s="88">
        <v>1.8700498973545383E-3</v>
      </c>
      <c r="F75" s="88">
        <v>-14.953641822303581</v>
      </c>
      <c r="G75" s="88">
        <v>-1.0443216580978826E-3</v>
      </c>
      <c r="H75" s="85">
        <v>171.37999999999997</v>
      </c>
      <c r="I75" s="89">
        <v>1.5038610038610035E-3</v>
      </c>
      <c r="J75" s="87">
        <v>340428.56916704093</v>
      </c>
      <c r="K75" s="88">
        <v>1.376559089893576</v>
      </c>
      <c r="L75" s="85">
        <v>385589.78083295899</v>
      </c>
      <c r="M75" s="88">
        <v>1.9355556378214331</v>
      </c>
      <c r="N75" s="85">
        <v>726018.34999999986</v>
      </c>
      <c r="O75" s="89">
        <v>1.6259553926157508</v>
      </c>
      <c r="P75" s="178">
        <f t="shared" si="110"/>
        <v>340614.9028088632</v>
      </c>
      <c r="Q75" s="179">
        <f t="shared" si="111"/>
        <v>385574.82719113666</v>
      </c>
      <c r="R75" s="180">
        <f t="shared" si="112"/>
        <v>726189.72999999986</v>
      </c>
      <c r="S75" s="80"/>
      <c r="T75" s="84">
        <v>282217.47762088524</v>
      </c>
      <c r="U75" s="88">
        <v>1.5272334954320324</v>
      </c>
      <c r="V75" s="88">
        <v>39301.588222147453</v>
      </c>
      <c r="W75" s="88">
        <v>1.449601217990095</v>
      </c>
      <c r="X75" s="85">
        <v>321519.06584303267</v>
      </c>
      <c r="Y75" s="89">
        <v>1.5173007609320943</v>
      </c>
      <c r="Z75" s="87">
        <v>1317066.290751612</v>
      </c>
      <c r="AA75" s="88">
        <v>1.5762394647417792</v>
      </c>
      <c r="AB75" s="85">
        <v>396281.7874293307</v>
      </c>
      <c r="AC75" s="88">
        <v>1.5491739213506177</v>
      </c>
      <c r="AD75" s="85">
        <v>1713348.0781809427</v>
      </c>
      <c r="AE75" s="89">
        <v>1.5698957172278165</v>
      </c>
      <c r="AF75" s="178">
        <f t="shared" si="113"/>
        <v>1599283.7683724973</v>
      </c>
      <c r="AG75" s="179">
        <f t="shared" si="114"/>
        <v>435583.37565147813</v>
      </c>
      <c r="AH75" s="180">
        <f t="shared" si="115"/>
        <v>2034867.1440239754</v>
      </c>
      <c r="AI75" s="82"/>
      <c r="AJ75" s="84">
        <v>142082.95989615051</v>
      </c>
      <c r="AK75" s="88">
        <v>2.286976031293166</v>
      </c>
      <c r="AL75" s="85">
        <v>25918.674220794175</v>
      </c>
      <c r="AM75" s="88">
        <v>2.6276028204373656</v>
      </c>
      <c r="AN75" s="85">
        <v>168001.63411694468</v>
      </c>
      <c r="AO75" s="89">
        <v>2.3336477353689307</v>
      </c>
      <c r="AP75" s="87">
        <v>47851.455681803578</v>
      </c>
      <c r="AQ75" s="88">
        <v>0.42111639251785249</v>
      </c>
      <c r="AR75" s="85">
        <v>69813.11020125178</v>
      </c>
      <c r="AS75" s="88">
        <v>0.68450265416803224</v>
      </c>
      <c r="AT75" s="85">
        <v>117664.56588305536</v>
      </c>
      <c r="AU75" s="89">
        <v>0.54570086347366609</v>
      </c>
      <c r="AV75" s="178">
        <f t="shared" si="116"/>
        <v>189934.41557795409</v>
      </c>
      <c r="AW75" s="179">
        <f t="shared" si="117"/>
        <v>95731.784422045952</v>
      </c>
      <c r="AX75" s="180">
        <f t="shared" si="118"/>
        <v>285666.20000000007</v>
      </c>
      <c r="AY75" s="82"/>
      <c r="AZ75" s="84">
        <v>274511.44883036951</v>
      </c>
      <c r="BA75" s="88">
        <v>2.5050322020584166</v>
      </c>
      <c r="BB75" s="88">
        <v>36020.899188001458</v>
      </c>
      <c r="BC75" s="88">
        <v>2.2815365586522334</v>
      </c>
      <c r="BD75" s="85">
        <v>310532.34801837098</v>
      </c>
      <c r="BE75" s="89">
        <v>2.4768875667483248</v>
      </c>
      <c r="BF75" s="87">
        <v>375029.26980250393</v>
      </c>
      <c r="BG75" s="88">
        <v>0.72241462169136605</v>
      </c>
      <c r="BH75" s="85">
        <v>251531.63153729113</v>
      </c>
      <c r="BI75" s="88">
        <v>1.2935542892120913</v>
      </c>
      <c r="BJ75" s="85">
        <v>626560.90133979509</v>
      </c>
      <c r="BK75" s="89">
        <v>0.87804908656707781</v>
      </c>
      <c r="BL75" s="178">
        <f t="shared" si="119"/>
        <v>649540.71863287338</v>
      </c>
      <c r="BM75" s="179">
        <f t="shared" si="120"/>
        <v>287552.53072529257</v>
      </c>
      <c r="BN75" s="180">
        <f t="shared" si="121"/>
        <v>937093.24935816601</v>
      </c>
      <c r="BO75" s="82"/>
      <c r="BP75" s="84">
        <v>0</v>
      </c>
      <c r="BQ75" s="88">
        <v>0</v>
      </c>
      <c r="BR75" s="88">
        <v>0</v>
      </c>
      <c r="BS75" s="88">
        <v>0</v>
      </c>
      <c r="BT75" s="85">
        <v>0</v>
      </c>
      <c r="BU75" s="89">
        <v>0</v>
      </c>
      <c r="BV75" s="87">
        <v>0</v>
      </c>
      <c r="BW75" s="88">
        <v>0</v>
      </c>
      <c r="BX75" s="85">
        <v>0</v>
      </c>
      <c r="BY75" s="88">
        <v>0</v>
      </c>
      <c r="BZ75" s="85">
        <v>0</v>
      </c>
      <c r="CA75" s="89">
        <v>0</v>
      </c>
      <c r="CB75" s="178">
        <f t="shared" si="122"/>
        <v>0</v>
      </c>
      <c r="CC75" s="179">
        <f t="shared" si="123"/>
        <v>0</v>
      </c>
      <c r="CD75" s="180">
        <f t="shared" si="124"/>
        <v>0</v>
      </c>
      <c r="CE75" s="82"/>
      <c r="CF75" s="84"/>
      <c r="CG75" s="88">
        <f t="shared" si="125"/>
        <v>0</v>
      </c>
      <c r="CH75" s="88"/>
      <c r="CI75" s="88">
        <f t="shared" si="126"/>
        <v>0</v>
      </c>
      <c r="CJ75" s="85">
        <v>0</v>
      </c>
      <c r="CK75" s="89">
        <f t="shared" si="127"/>
        <v>0</v>
      </c>
      <c r="CL75" s="87">
        <v>0</v>
      </c>
      <c r="CM75" s="88">
        <f t="shared" si="128"/>
        <v>0</v>
      </c>
      <c r="CN75" s="85">
        <v>0</v>
      </c>
      <c r="CO75" s="88">
        <f t="shared" si="129"/>
        <v>0</v>
      </c>
      <c r="CP75" s="85">
        <v>0</v>
      </c>
      <c r="CQ75" s="89">
        <f t="shared" si="130"/>
        <v>0</v>
      </c>
      <c r="CR75" s="178">
        <f t="shared" si="131"/>
        <v>0</v>
      </c>
      <c r="CS75" s="179">
        <f t="shared" si="132"/>
        <v>0</v>
      </c>
      <c r="CT75" s="180">
        <f t="shared" si="133"/>
        <v>0</v>
      </c>
      <c r="CU75" s="82"/>
      <c r="CV75" s="87">
        <f t="shared" si="134"/>
        <v>698998.2199892276</v>
      </c>
      <c r="CW75" s="88">
        <f t="shared" si="108"/>
        <v>1.0624510305941497</v>
      </c>
      <c r="CX75" s="88">
        <f t="shared" si="135"/>
        <v>101226.20798912077</v>
      </c>
      <c r="CY75" s="88">
        <f t="shared" si="136"/>
        <v>1.063523933485194</v>
      </c>
      <c r="CZ75" s="85">
        <f t="shared" si="137"/>
        <v>800224.42797834834</v>
      </c>
      <c r="DA75" s="89">
        <f t="shared" si="138"/>
        <v>1.0625866302722358</v>
      </c>
      <c r="DB75" s="87">
        <f t="shared" si="139"/>
        <v>2080375.5854029607</v>
      </c>
      <c r="DC75" s="88">
        <f t="shared" si="100"/>
        <v>0.86126762553833403</v>
      </c>
      <c r="DD75" s="85">
        <f t="shared" si="140"/>
        <v>1103216.3100008327</v>
      </c>
      <c r="DE75" s="88">
        <f t="shared" si="141"/>
        <v>1.0687325844315638</v>
      </c>
      <c r="DF75" s="85">
        <f t="shared" si="142"/>
        <v>3183591.8954037931</v>
      </c>
      <c r="DG75" s="89">
        <f t="shared" si="143"/>
        <v>0.9233832689590602</v>
      </c>
      <c r="DH75" s="226"/>
      <c r="DI75" s="239" t="s">
        <v>138</v>
      </c>
      <c r="DJ75" s="87">
        <f t="shared" si="144"/>
        <v>800224.42797834834</v>
      </c>
      <c r="DK75" s="85">
        <f t="shared" si="145"/>
        <v>3183591.8954037931</v>
      </c>
      <c r="DL75" s="86">
        <f t="shared" si="146"/>
        <v>3983816.3233821415</v>
      </c>
      <c r="DM75"/>
    </row>
    <row r="76" spans="1:119" s="101" customFormat="1" ht="15.6">
      <c r="A76" s="74">
        <v>61</v>
      </c>
      <c r="B76" s="74" t="s">
        <v>139</v>
      </c>
      <c r="C76" s="83"/>
      <c r="D76" s="84">
        <v>202246.01158064039</v>
      </c>
      <c r="E76" s="88">
        <v>2.0297469072032635</v>
      </c>
      <c r="F76" s="88">
        <v>-4922.4415806404504</v>
      </c>
      <c r="G76" s="88">
        <v>-0.34376992671558421</v>
      </c>
      <c r="H76" s="85">
        <v>197323.56999999995</v>
      </c>
      <c r="I76" s="89">
        <v>1.7315160582660578</v>
      </c>
      <c r="J76" s="87">
        <v>7703.573846553114</v>
      </c>
      <c r="K76" s="88">
        <v>3.1150219351701203E-2</v>
      </c>
      <c r="L76" s="85">
        <v>9054.8361534468841</v>
      </c>
      <c r="M76" s="88">
        <v>4.5452810311759635E-2</v>
      </c>
      <c r="N76" s="85">
        <v>16758.409999999996</v>
      </c>
      <c r="O76" s="89">
        <v>3.753132012595236E-2</v>
      </c>
      <c r="P76" s="178">
        <f t="shared" si="110"/>
        <v>209949.58542719349</v>
      </c>
      <c r="Q76" s="179">
        <f t="shared" si="111"/>
        <v>4132.3945728064336</v>
      </c>
      <c r="R76" s="180">
        <f t="shared" si="112"/>
        <v>214081.97999999992</v>
      </c>
      <c r="S76" s="80"/>
      <c r="T76" s="84">
        <v>196820.33964206709</v>
      </c>
      <c r="U76" s="88">
        <v>1.0651027633641814</v>
      </c>
      <c r="V76" s="88">
        <v>27724.263977881033</v>
      </c>
      <c r="W76" s="88">
        <v>1.0225827669622689</v>
      </c>
      <c r="X76" s="85">
        <v>224544.60361994812</v>
      </c>
      <c r="Y76" s="89">
        <v>1.0596625025716988</v>
      </c>
      <c r="Z76" s="87">
        <v>875033.11385497591</v>
      </c>
      <c r="AA76" s="88">
        <v>1.0472227075426814</v>
      </c>
      <c r="AB76" s="85">
        <v>263549.33070146485</v>
      </c>
      <c r="AC76" s="88">
        <v>1.0302864352173355</v>
      </c>
      <c r="AD76" s="85">
        <v>1138582.4445564407</v>
      </c>
      <c r="AE76" s="89">
        <v>1.0432531055322227</v>
      </c>
      <c r="AF76" s="178">
        <f t="shared" si="113"/>
        <v>1071853.4534970429</v>
      </c>
      <c r="AG76" s="179">
        <f t="shared" si="114"/>
        <v>291273.5946793459</v>
      </c>
      <c r="AH76" s="180">
        <f t="shared" si="115"/>
        <v>1363127.0481763887</v>
      </c>
      <c r="AI76" s="82"/>
      <c r="AJ76" s="84">
        <v>77907.906936495783</v>
      </c>
      <c r="AK76" s="88">
        <v>1.2540104453216119</v>
      </c>
      <c r="AL76" s="85">
        <v>14127.723134958205</v>
      </c>
      <c r="AM76" s="88">
        <v>1.4322509260906535</v>
      </c>
      <c r="AN76" s="85">
        <v>92035.630071453983</v>
      </c>
      <c r="AO76" s="89">
        <v>1.2784324439367973</v>
      </c>
      <c r="AP76" s="87">
        <v>26183.836420398748</v>
      </c>
      <c r="AQ76" s="88">
        <v>0.23043066461672751</v>
      </c>
      <c r="AR76" s="85">
        <v>38319.263508147298</v>
      </c>
      <c r="AS76" s="88">
        <v>0.37571220507836278</v>
      </c>
      <c r="AT76" s="85">
        <v>64503.099928546042</v>
      </c>
      <c r="AU76" s="89">
        <v>0.2991503607187892</v>
      </c>
      <c r="AV76" s="178">
        <f t="shared" si="116"/>
        <v>104091.74335689453</v>
      </c>
      <c r="AW76" s="179">
        <f t="shared" si="117"/>
        <v>52446.986643105505</v>
      </c>
      <c r="AX76" s="180">
        <f t="shared" si="118"/>
        <v>156538.73000000004</v>
      </c>
      <c r="AY76" s="82"/>
      <c r="AZ76" s="84">
        <v>35261.355030815466</v>
      </c>
      <c r="BA76" s="88">
        <v>0.32177466629084051</v>
      </c>
      <c r="BB76" s="88">
        <v>4626.9316642680351</v>
      </c>
      <c r="BC76" s="88">
        <v>0.29306635826374683</v>
      </c>
      <c r="BD76" s="85">
        <v>39888.286695083501</v>
      </c>
      <c r="BE76" s="89">
        <v>0.31815945103438964</v>
      </c>
      <c r="BF76" s="87">
        <v>28905.493356145809</v>
      </c>
      <c r="BG76" s="88">
        <v>5.5680323454963966E-2</v>
      </c>
      <c r="BH76" s="85">
        <v>19386.87587795619</v>
      </c>
      <c r="BI76" s="88">
        <v>9.9701084484218008E-2</v>
      </c>
      <c r="BJ76" s="85">
        <v>48292.369234102</v>
      </c>
      <c r="BK76" s="89">
        <v>6.7675896474694602E-2</v>
      </c>
      <c r="BL76" s="178">
        <f t="shared" si="119"/>
        <v>64166.848386961276</v>
      </c>
      <c r="BM76" s="179">
        <f t="shared" si="120"/>
        <v>24013.807542224225</v>
      </c>
      <c r="BN76" s="180">
        <f t="shared" si="121"/>
        <v>88180.655929185508</v>
      </c>
      <c r="BO76" s="82"/>
      <c r="BP76" s="84">
        <v>288.48</v>
      </c>
      <c r="BQ76" s="88">
        <v>3.7790324482230115E-3</v>
      </c>
      <c r="BR76" s="88">
        <v>0</v>
      </c>
      <c r="BS76" s="88">
        <v>0</v>
      </c>
      <c r="BT76" s="85">
        <v>288.48</v>
      </c>
      <c r="BU76" s="89">
        <v>3.355667225013959E-3</v>
      </c>
      <c r="BV76" s="87">
        <v>-3.5527136788005009E-15</v>
      </c>
      <c r="BW76" s="88">
        <v>-1.5754338795693707E-20</v>
      </c>
      <c r="BX76" s="85">
        <v>0</v>
      </c>
      <c r="BY76" s="88">
        <v>0</v>
      </c>
      <c r="BZ76" s="85">
        <v>-3.5527136788005009E-15</v>
      </c>
      <c r="CA76" s="89">
        <v>-1.0365078798454013E-20</v>
      </c>
      <c r="CB76" s="178">
        <f t="shared" si="122"/>
        <v>288.48</v>
      </c>
      <c r="CC76" s="179">
        <f t="shared" si="123"/>
        <v>0</v>
      </c>
      <c r="CD76" s="180">
        <f t="shared" si="124"/>
        <v>288.48</v>
      </c>
      <c r="CE76" s="82"/>
      <c r="CF76" s="84"/>
      <c r="CG76" s="88">
        <f t="shared" si="125"/>
        <v>0</v>
      </c>
      <c r="CH76" s="88"/>
      <c r="CI76" s="88">
        <f t="shared" si="126"/>
        <v>0</v>
      </c>
      <c r="CJ76" s="85">
        <v>0</v>
      </c>
      <c r="CK76" s="89">
        <f t="shared" si="127"/>
        <v>0</v>
      </c>
      <c r="CL76" s="87">
        <v>0</v>
      </c>
      <c r="CM76" s="88">
        <f t="shared" si="128"/>
        <v>0</v>
      </c>
      <c r="CN76" s="85">
        <v>0</v>
      </c>
      <c r="CO76" s="88">
        <f t="shared" si="129"/>
        <v>0</v>
      </c>
      <c r="CP76" s="85">
        <v>0</v>
      </c>
      <c r="CQ76" s="89">
        <f t="shared" si="130"/>
        <v>0</v>
      </c>
      <c r="CR76" s="178">
        <f t="shared" si="131"/>
        <v>0</v>
      </c>
      <c r="CS76" s="179">
        <f t="shared" si="132"/>
        <v>0</v>
      </c>
      <c r="CT76" s="180">
        <f t="shared" si="133"/>
        <v>0</v>
      </c>
      <c r="CU76" s="82"/>
      <c r="CV76" s="87">
        <f t="shared" si="134"/>
        <v>512524.09319001873</v>
      </c>
      <c r="CW76" s="88">
        <f t="shared" si="108"/>
        <v>0.77901736433958202</v>
      </c>
      <c r="CX76" s="88">
        <f t="shared" si="135"/>
        <v>41556.477196466825</v>
      </c>
      <c r="CY76" s="88">
        <f t="shared" si="136"/>
        <v>0.4366093422616813</v>
      </c>
      <c r="CZ76" s="85">
        <f t="shared" si="137"/>
        <v>554080.57038648555</v>
      </c>
      <c r="DA76" s="89">
        <f t="shared" si="138"/>
        <v>0.7357418564110918</v>
      </c>
      <c r="DB76" s="87">
        <f t="shared" si="139"/>
        <v>937826.0174780736</v>
      </c>
      <c r="DC76" s="88">
        <f t="shared" si="100"/>
        <v>0.3882564249017374</v>
      </c>
      <c r="DD76" s="85">
        <f t="shared" si="140"/>
        <v>330310.30624101521</v>
      </c>
      <c r="DE76" s="88">
        <f t="shared" si="141"/>
        <v>0.31998564928130463</v>
      </c>
      <c r="DF76" s="85">
        <f t="shared" si="142"/>
        <v>1268136.3237190889</v>
      </c>
      <c r="DG76" s="89">
        <f t="shared" si="143"/>
        <v>0.36781594581014471</v>
      </c>
      <c r="DH76" s="226"/>
      <c r="DI76" s="239" t="s">
        <v>139</v>
      </c>
      <c r="DJ76" s="87">
        <f t="shared" si="144"/>
        <v>554080.57038648555</v>
      </c>
      <c r="DK76" s="85">
        <f t="shared" si="145"/>
        <v>1268136.3237190889</v>
      </c>
      <c r="DL76" s="86">
        <f t="shared" si="146"/>
        <v>1822216.8941055746</v>
      </c>
      <c r="DM76"/>
    </row>
    <row r="77" spans="1:119" s="101" customFormat="1" ht="15.6">
      <c r="A77" s="74">
        <v>62</v>
      </c>
      <c r="B77" s="74" t="s">
        <v>140</v>
      </c>
      <c r="C77" s="83"/>
      <c r="D77" s="84">
        <v>548105.31629904872</v>
      </c>
      <c r="E77" s="88">
        <v>5.5008010387194899</v>
      </c>
      <c r="F77" s="88">
        <v>-11497.37629904857</v>
      </c>
      <c r="G77" s="88">
        <v>-0.80294547796973048</v>
      </c>
      <c r="H77" s="85">
        <v>536607.94000000018</v>
      </c>
      <c r="I77" s="89">
        <v>4.7087393822393837</v>
      </c>
      <c r="J77" s="87">
        <v>181208.71526802005</v>
      </c>
      <c r="K77" s="88">
        <v>0.73273669357559945</v>
      </c>
      <c r="L77" s="85">
        <v>200146.95473197996</v>
      </c>
      <c r="M77" s="88">
        <v>1.0046831785516077</v>
      </c>
      <c r="N77" s="85">
        <v>381355.67000000004</v>
      </c>
      <c r="O77" s="89">
        <v>0.85406561437612827</v>
      </c>
      <c r="P77" s="178">
        <f t="shared" si="110"/>
        <v>729314.03156706877</v>
      </c>
      <c r="Q77" s="179">
        <f t="shared" si="111"/>
        <v>188649.57843293139</v>
      </c>
      <c r="R77" s="180">
        <f t="shared" si="112"/>
        <v>917963.6100000001</v>
      </c>
      <c r="S77" s="80"/>
      <c r="T77" s="84">
        <v>959691.38202555291</v>
      </c>
      <c r="U77" s="88">
        <v>5.1934162131368193</v>
      </c>
      <c r="V77" s="88">
        <v>130505.62539803504</v>
      </c>
      <c r="W77" s="88">
        <v>4.8135742622467923</v>
      </c>
      <c r="X77" s="85">
        <v>1090197.0074235881</v>
      </c>
      <c r="Y77" s="89">
        <v>5.1448169787146325</v>
      </c>
      <c r="Z77" s="87">
        <v>713359.60122346575</v>
      </c>
      <c r="AA77" s="88">
        <v>0.85373497438705781</v>
      </c>
      <c r="AB77" s="85">
        <v>320132.57764175383</v>
      </c>
      <c r="AC77" s="88">
        <v>1.2514858274827947</v>
      </c>
      <c r="AD77" s="85">
        <v>1033492.1788652196</v>
      </c>
      <c r="AE77" s="89">
        <v>0.94696166298650197</v>
      </c>
      <c r="AF77" s="178">
        <f t="shared" si="113"/>
        <v>1673050.9832490187</v>
      </c>
      <c r="AG77" s="179">
        <f t="shared" si="114"/>
        <v>450638.20303978887</v>
      </c>
      <c r="AH77" s="180">
        <f t="shared" si="115"/>
        <v>2123689.1862888075</v>
      </c>
      <c r="AI77" s="82"/>
      <c r="AJ77" s="84">
        <v>0</v>
      </c>
      <c r="AK77" s="88">
        <v>0</v>
      </c>
      <c r="AL77" s="85">
        <v>0</v>
      </c>
      <c r="AM77" s="88">
        <v>0</v>
      </c>
      <c r="AN77" s="85">
        <v>0</v>
      </c>
      <c r="AO77" s="89">
        <v>0</v>
      </c>
      <c r="AP77" s="87">
        <v>0</v>
      </c>
      <c r="AQ77" s="88">
        <v>0</v>
      </c>
      <c r="AR77" s="85">
        <v>0</v>
      </c>
      <c r="AS77" s="88">
        <v>0</v>
      </c>
      <c r="AT77" s="85">
        <v>0</v>
      </c>
      <c r="AU77" s="89">
        <v>0</v>
      </c>
      <c r="AV77" s="178">
        <f t="shared" si="116"/>
        <v>0</v>
      </c>
      <c r="AW77" s="179">
        <f t="shared" si="117"/>
        <v>0</v>
      </c>
      <c r="AX77" s="180">
        <f t="shared" si="118"/>
        <v>0</v>
      </c>
      <c r="AY77" s="82"/>
      <c r="AZ77" s="84">
        <v>150252.42019473217</v>
      </c>
      <c r="BA77" s="88">
        <v>1.3711164056315901</v>
      </c>
      <c r="BB77" s="88">
        <v>19715.852667158124</v>
      </c>
      <c r="BC77" s="88">
        <v>1.2487872223941046</v>
      </c>
      <c r="BD77" s="85">
        <v>169968.27286189029</v>
      </c>
      <c r="BE77" s="89">
        <v>1.355711585217515</v>
      </c>
      <c r="BF77" s="87">
        <v>219320.71454400776</v>
      </c>
      <c r="BG77" s="88">
        <v>0.42247500071081545</v>
      </c>
      <c r="BH77" s="85">
        <v>147098.11100405591</v>
      </c>
      <c r="BI77" s="88">
        <v>0.75648295707922819</v>
      </c>
      <c r="BJ77" s="85">
        <v>366418.82554806367</v>
      </c>
      <c r="BK77" s="89">
        <v>0.51349152873325687</v>
      </c>
      <c r="BL77" s="178">
        <f t="shared" si="119"/>
        <v>369573.13473873993</v>
      </c>
      <c r="BM77" s="179">
        <f t="shared" si="120"/>
        <v>166813.96367121403</v>
      </c>
      <c r="BN77" s="180">
        <f t="shared" si="121"/>
        <v>536387.09840995399</v>
      </c>
      <c r="BO77" s="82"/>
      <c r="BP77" s="84">
        <v>9787.149999999996</v>
      </c>
      <c r="BQ77" s="88">
        <v>0.12820978031622929</v>
      </c>
      <c r="BR77" s="88">
        <v>694.93000000000006</v>
      </c>
      <c r="BS77" s="88">
        <v>7.2155539404007901E-2</v>
      </c>
      <c r="BT77" s="85">
        <v>10482.079999999996</v>
      </c>
      <c r="BU77" s="89">
        <v>0.12193002047273399</v>
      </c>
      <c r="BV77" s="87">
        <v>25606.170000000002</v>
      </c>
      <c r="BW77" s="88">
        <v>0.11354933549734599</v>
      </c>
      <c r="BX77" s="85">
        <v>8450.8500000000022</v>
      </c>
      <c r="BY77" s="88">
        <v>7.2074865033134067E-2</v>
      </c>
      <c r="BZ77" s="85">
        <v>34057.020000000004</v>
      </c>
      <c r="CA77" s="89">
        <v>9.9361707093634594E-2</v>
      </c>
      <c r="CB77" s="178">
        <f t="shared" si="122"/>
        <v>35393.32</v>
      </c>
      <c r="CC77" s="179">
        <f t="shared" si="123"/>
        <v>9145.7800000000025</v>
      </c>
      <c r="CD77" s="180">
        <f t="shared" si="124"/>
        <v>44539.100000000006</v>
      </c>
      <c r="CE77" s="82"/>
      <c r="CF77" s="84"/>
      <c r="CG77" s="88">
        <f t="shared" si="125"/>
        <v>0</v>
      </c>
      <c r="CH77" s="88"/>
      <c r="CI77" s="88">
        <f t="shared" si="126"/>
        <v>0</v>
      </c>
      <c r="CJ77" s="85">
        <v>0</v>
      </c>
      <c r="CK77" s="89">
        <f t="shared" si="127"/>
        <v>0</v>
      </c>
      <c r="CL77" s="87">
        <v>0</v>
      </c>
      <c r="CM77" s="88">
        <f t="shared" si="128"/>
        <v>0</v>
      </c>
      <c r="CN77" s="85">
        <v>0</v>
      </c>
      <c r="CO77" s="88">
        <f t="shared" si="129"/>
        <v>0</v>
      </c>
      <c r="CP77" s="85">
        <v>0</v>
      </c>
      <c r="CQ77" s="89">
        <f t="shared" si="130"/>
        <v>0</v>
      </c>
      <c r="CR77" s="178">
        <f t="shared" si="131"/>
        <v>0</v>
      </c>
      <c r="CS77" s="179">
        <f t="shared" si="132"/>
        <v>0</v>
      </c>
      <c r="CT77" s="180">
        <f t="shared" si="133"/>
        <v>0</v>
      </c>
      <c r="CU77" s="82"/>
      <c r="CV77" s="87">
        <f t="shared" si="134"/>
        <v>1667836.2685193338</v>
      </c>
      <c r="CW77" s="88">
        <f t="shared" si="108"/>
        <v>2.5350484617514129</v>
      </c>
      <c r="CX77" s="88">
        <f t="shared" si="135"/>
        <v>139419.03176614459</v>
      </c>
      <c r="CY77" s="88">
        <f t="shared" si="136"/>
        <v>1.4647933574925887</v>
      </c>
      <c r="CZ77" s="85">
        <f t="shared" si="137"/>
        <v>1807255.3002854784</v>
      </c>
      <c r="DA77" s="89">
        <f t="shared" si="138"/>
        <v>2.3997834262864361</v>
      </c>
      <c r="DB77" s="87">
        <f t="shared" si="139"/>
        <v>1139495.2010354935</v>
      </c>
      <c r="DC77" s="88">
        <f t="shared" si="100"/>
        <v>0.47174670429429727</v>
      </c>
      <c r="DD77" s="85">
        <f t="shared" si="140"/>
        <v>675828.49337778974</v>
      </c>
      <c r="DE77" s="88">
        <f t="shared" si="141"/>
        <v>0.65470381992411819</v>
      </c>
      <c r="DF77" s="85">
        <f t="shared" si="142"/>
        <v>1815323.6944132834</v>
      </c>
      <c r="DG77" s="89">
        <f t="shared" si="143"/>
        <v>0.52652462446150583</v>
      </c>
      <c r="DH77" s="226"/>
      <c r="DI77" s="239" t="s">
        <v>140</v>
      </c>
      <c r="DJ77" s="87">
        <f t="shared" si="144"/>
        <v>1807255.3002854784</v>
      </c>
      <c r="DK77" s="85">
        <f t="shared" si="145"/>
        <v>1815323.6944132834</v>
      </c>
      <c r="DL77" s="86">
        <f t="shared" si="146"/>
        <v>3622578.994698762</v>
      </c>
      <c r="DM77"/>
    </row>
    <row r="78" spans="1:119" s="101" customFormat="1" ht="15.6">
      <c r="A78" s="74">
        <v>63</v>
      </c>
      <c r="B78" s="74" t="s">
        <v>141</v>
      </c>
      <c r="C78" s="83"/>
      <c r="D78" s="84">
        <v>1317741.3273459389</v>
      </c>
      <c r="E78" s="88">
        <v>13.224890630824047</v>
      </c>
      <c r="F78" s="88">
        <v>-201902.40334593973</v>
      </c>
      <c r="G78" s="88">
        <v>-14.100314501427455</v>
      </c>
      <c r="H78" s="85">
        <v>1115838.9239999992</v>
      </c>
      <c r="I78" s="89">
        <v>9.7914963495963416</v>
      </c>
      <c r="J78" s="87">
        <v>535525.3876225967</v>
      </c>
      <c r="K78" s="88">
        <v>2.1654538043161318</v>
      </c>
      <c r="L78" s="85">
        <v>723715.89772655629</v>
      </c>
      <c r="M78" s="88">
        <v>3.6328566151302435</v>
      </c>
      <c r="N78" s="85">
        <v>1259241.285349153</v>
      </c>
      <c r="O78" s="89">
        <v>2.8201355496288012</v>
      </c>
      <c r="P78" s="178">
        <f t="shared" si="110"/>
        <v>1853266.7149685356</v>
      </c>
      <c r="Q78" s="179">
        <f t="shared" si="111"/>
        <v>521813.49438061658</v>
      </c>
      <c r="R78" s="180">
        <f t="shared" si="112"/>
        <v>2375080.2093491522</v>
      </c>
      <c r="S78" s="80"/>
      <c r="T78" s="84">
        <v>1063209.3843064145</v>
      </c>
      <c r="U78" s="88">
        <v>5.7536088765972968</v>
      </c>
      <c r="V78" s="88">
        <v>153777.89761857264</v>
      </c>
      <c r="W78" s="88">
        <v>5.6719496023374383</v>
      </c>
      <c r="X78" s="85">
        <v>1216987.2819249872</v>
      </c>
      <c r="Y78" s="89">
        <v>5.7431609042150953</v>
      </c>
      <c r="Z78" s="87">
        <v>3478007.1503596026</v>
      </c>
      <c r="AA78" s="88">
        <v>4.1624116929774146</v>
      </c>
      <c r="AB78" s="85">
        <v>1079908.393686004</v>
      </c>
      <c r="AC78" s="88">
        <v>4.2216573509433237</v>
      </c>
      <c r="AD78" s="85">
        <v>4557915.5440456066</v>
      </c>
      <c r="AE78" s="89">
        <v>4.1762979649063583</v>
      </c>
      <c r="AF78" s="178">
        <f t="shared" si="113"/>
        <v>4541216.5346660167</v>
      </c>
      <c r="AG78" s="179">
        <f t="shared" si="114"/>
        <v>1233686.2913045767</v>
      </c>
      <c r="AH78" s="180">
        <f t="shared" si="115"/>
        <v>5774902.8259705938</v>
      </c>
      <c r="AI78" s="82"/>
      <c r="AJ78" s="84">
        <v>-215931.2828960066</v>
      </c>
      <c r="AK78" s="88">
        <v>-3.4756431647432935</v>
      </c>
      <c r="AL78" s="85">
        <v>-20358.868084624672</v>
      </c>
      <c r="AM78" s="88">
        <v>-2.0639566184737097</v>
      </c>
      <c r="AN78" s="85">
        <v>-236290.15098063127</v>
      </c>
      <c r="AO78" s="89">
        <v>-3.2822179297499865</v>
      </c>
      <c r="AP78" s="87">
        <v>495369.42110677756</v>
      </c>
      <c r="AQ78" s="88">
        <v>4.3594950374617403</v>
      </c>
      <c r="AR78" s="85">
        <v>748809.87965673942</v>
      </c>
      <c r="AS78" s="88">
        <v>7.3419211465397867</v>
      </c>
      <c r="AT78" s="85">
        <v>1244179.3007635169</v>
      </c>
      <c r="AU78" s="89">
        <v>5.7702139437416431</v>
      </c>
      <c r="AV78" s="178">
        <f t="shared" si="116"/>
        <v>279438.13821077097</v>
      </c>
      <c r="AW78" s="179">
        <f t="shared" si="117"/>
        <v>728451.01157211477</v>
      </c>
      <c r="AX78" s="180">
        <f t="shared" si="118"/>
        <v>1007889.1497828858</v>
      </c>
      <c r="AY78" s="82"/>
      <c r="AZ78" s="84">
        <v>647628.16573486337</v>
      </c>
      <c r="BA78" s="88">
        <v>5.9098788667584996</v>
      </c>
      <c r="BB78" s="88">
        <v>84980.604519927001</v>
      </c>
      <c r="BC78" s="88">
        <v>5.3826073296128074</v>
      </c>
      <c r="BD78" s="85">
        <v>732608.77025479032</v>
      </c>
      <c r="BE78" s="89">
        <v>5.8434799656605172</v>
      </c>
      <c r="BF78" s="87">
        <v>404918.83970325632</v>
      </c>
      <c r="BG78" s="88">
        <v>0.77999056061405525</v>
      </c>
      <c r="BH78" s="85">
        <v>271578.52624245198</v>
      </c>
      <c r="BI78" s="88">
        <v>1.3966496592566313</v>
      </c>
      <c r="BJ78" s="85">
        <v>676497.36594570824</v>
      </c>
      <c r="BK78" s="89">
        <v>0.9480289832377008</v>
      </c>
      <c r="BL78" s="178">
        <f t="shared" si="119"/>
        <v>1052547.0054381196</v>
      </c>
      <c r="BM78" s="179">
        <f t="shared" si="120"/>
        <v>356559.13076237898</v>
      </c>
      <c r="BN78" s="180">
        <f t="shared" si="121"/>
        <v>1409106.1362004986</v>
      </c>
      <c r="BO78" s="82"/>
      <c r="BP78" s="84">
        <v>7962.25</v>
      </c>
      <c r="BQ78" s="88">
        <v>0.10430394173205654</v>
      </c>
      <c r="BR78" s="88">
        <v>0</v>
      </c>
      <c r="BS78" s="88">
        <v>0</v>
      </c>
      <c r="BT78" s="85">
        <v>7962.25</v>
      </c>
      <c r="BU78" s="89">
        <v>9.2618765121905824E-2</v>
      </c>
      <c r="BV78" s="87">
        <v>124473.32</v>
      </c>
      <c r="BW78" s="88">
        <v>0.55197098094515917</v>
      </c>
      <c r="BX78" s="85">
        <v>0</v>
      </c>
      <c r="BY78" s="88">
        <v>0</v>
      </c>
      <c r="BZ78" s="85">
        <v>124473.32</v>
      </c>
      <c r="CA78" s="89">
        <v>0.36315219484300881</v>
      </c>
      <c r="CB78" s="178">
        <f t="shared" si="122"/>
        <v>132435.57</v>
      </c>
      <c r="CC78" s="179">
        <f t="shared" si="123"/>
        <v>0</v>
      </c>
      <c r="CD78" s="180">
        <f t="shared" si="124"/>
        <v>132435.57</v>
      </c>
      <c r="CE78" s="82"/>
      <c r="CF78" s="84">
        <v>7123560</v>
      </c>
      <c r="CG78" s="88">
        <f t="shared" si="125"/>
        <v>56.792206135595386</v>
      </c>
      <c r="CH78" s="88">
        <v>1064440</v>
      </c>
      <c r="CI78" s="88">
        <f t="shared" si="126"/>
        <v>57.643236217914001</v>
      </c>
      <c r="CJ78" s="85">
        <v>8188000</v>
      </c>
      <c r="CK78" s="89">
        <f t="shared" si="127"/>
        <v>56.901416280976804</v>
      </c>
      <c r="CL78" s="87">
        <v>4380000</v>
      </c>
      <c r="CM78" s="88">
        <f t="shared" si="128"/>
        <v>9.2340386058709925</v>
      </c>
      <c r="CN78" s="85">
        <v>2178000</v>
      </c>
      <c r="CO78" s="88">
        <f t="shared" si="129"/>
        <v>13.316377065016692</v>
      </c>
      <c r="CP78" s="85">
        <v>6558000</v>
      </c>
      <c r="CQ78" s="89">
        <f t="shared" si="130"/>
        <v>10.280769411654047</v>
      </c>
      <c r="CR78" s="178">
        <f t="shared" si="131"/>
        <v>11503560</v>
      </c>
      <c r="CS78" s="179">
        <f t="shared" si="132"/>
        <v>3242440</v>
      </c>
      <c r="CT78" s="180">
        <f t="shared" si="133"/>
        <v>14746000</v>
      </c>
      <c r="CU78" s="82"/>
      <c r="CV78" s="87">
        <f t="shared" si="134"/>
        <v>9944169.8444912098</v>
      </c>
      <c r="CW78" s="88">
        <f t="shared" si="108"/>
        <v>15.114764526647541</v>
      </c>
      <c r="CX78" s="88">
        <f t="shared" si="135"/>
        <v>1080937.2307079353</v>
      </c>
      <c r="CY78" s="88">
        <f t="shared" si="136"/>
        <v>11.356768551249584</v>
      </c>
      <c r="CZ78" s="85">
        <f t="shared" si="137"/>
        <v>11025107.075199146</v>
      </c>
      <c r="DA78" s="89">
        <f t="shared" si="138"/>
        <v>14.639807241354823</v>
      </c>
      <c r="DB78" s="87">
        <f t="shared" si="139"/>
        <v>9418294.1187922321</v>
      </c>
      <c r="DC78" s="88">
        <f t="shared" si="100"/>
        <v>3.8991381504521181</v>
      </c>
      <c r="DD78" s="85">
        <f t="shared" si="140"/>
        <v>5002012.6973117515</v>
      </c>
      <c r="DE78" s="88">
        <f t="shared" si="141"/>
        <v>4.8456625494899104</v>
      </c>
      <c r="DF78" s="85">
        <f t="shared" si="142"/>
        <v>14420306.816103984</v>
      </c>
      <c r="DG78" s="89">
        <f t="shared" si="143"/>
        <v>4.1825304513654809</v>
      </c>
      <c r="DH78" s="226"/>
      <c r="DI78" s="239" t="s">
        <v>141</v>
      </c>
      <c r="DJ78" s="87">
        <f t="shared" si="144"/>
        <v>11025107.075199146</v>
      </c>
      <c r="DK78" s="85">
        <f t="shared" si="145"/>
        <v>14420306.816103984</v>
      </c>
      <c r="DL78" s="86">
        <f t="shared" si="146"/>
        <v>25445413.891303129</v>
      </c>
      <c r="DM78"/>
    </row>
    <row r="79" spans="1:119" s="101" customFormat="1" ht="15.6">
      <c r="A79" s="74">
        <v>64</v>
      </c>
      <c r="B79" s="74" t="s">
        <v>142</v>
      </c>
      <c r="C79" s="83"/>
      <c r="D79" s="84">
        <v>0</v>
      </c>
      <c r="E79" s="88">
        <v>0</v>
      </c>
      <c r="F79" s="88">
        <v>0</v>
      </c>
      <c r="G79" s="88">
        <v>0</v>
      </c>
      <c r="H79" s="85">
        <v>0</v>
      </c>
      <c r="I79" s="89">
        <v>0</v>
      </c>
      <c r="J79" s="87">
        <v>0</v>
      </c>
      <c r="K79" s="88">
        <v>0</v>
      </c>
      <c r="L79" s="85">
        <v>0</v>
      </c>
      <c r="M79" s="88">
        <v>0</v>
      </c>
      <c r="N79" s="85">
        <v>0</v>
      </c>
      <c r="O79" s="89">
        <v>0</v>
      </c>
      <c r="P79" s="178">
        <f t="shared" si="110"/>
        <v>0</v>
      </c>
      <c r="Q79" s="179">
        <f t="shared" si="111"/>
        <v>0</v>
      </c>
      <c r="R79" s="180">
        <f t="shared" si="112"/>
        <v>0</v>
      </c>
      <c r="S79" s="80"/>
      <c r="T79" s="84">
        <v>364431.98164755554</v>
      </c>
      <c r="U79" s="88">
        <v>1.9721412503249935</v>
      </c>
      <c r="V79" s="88">
        <v>51478.289035526643</v>
      </c>
      <c r="W79" s="88">
        <v>1.8987270963236442</v>
      </c>
      <c r="X79" s="85">
        <v>415910.27068308217</v>
      </c>
      <c r="Y79" s="89">
        <v>1.9627482075821945</v>
      </c>
      <c r="Z79" s="87">
        <v>664438.52019151463</v>
      </c>
      <c r="AA79" s="88">
        <v>0.7951871707405257</v>
      </c>
      <c r="AB79" s="85">
        <v>224367.87389428623</v>
      </c>
      <c r="AC79" s="88">
        <v>0.87711540134278165</v>
      </c>
      <c r="AD79" s="85">
        <v>888806.39408580086</v>
      </c>
      <c r="AE79" s="89">
        <v>0.81438988918201582</v>
      </c>
      <c r="AF79" s="178">
        <f t="shared" si="113"/>
        <v>1028870.5018390701</v>
      </c>
      <c r="AG79" s="179">
        <f t="shared" si="114"/>
        <v>275846.16292981285</v>
      </c>
      <c r="AH79" s="180">
        <f t="shared" si="115"/>
        <v>1304716.664768883</v>
      </c>
      <c r="AI79" s="82"/>
      <c r="AJ79" s="84">
        <v>63305.657402775927</v>
      </c>
      <c r="AK79" s="88">
        <v>1.0189717417994741</v>
      </c>
      <c r="AL79" s="85">
        <v>11625.663674944859</v>
      </c>
      <c r="AM79" s="88">
        <v>1.1785952630722687</v>
      </c>
      <c r="AN79" s="85">
        <v>74931.321077720786</v>
      </c>
      <c r="AO79" s="89">
        <v>1.0408428981083855</v>
      </c>
      <c r="AP79" s="87">
        <v>21370.494312120616</v>
      </c>
      <c r="AQ79" s="88">
        <v>0.18807088191604873</v>
      </c>
      <c r="AR79" s="85">
        <v>31069.754610158554</v>
      </c>
      <c r="AS79" s="88">
        <v>0.30463231667655533</v>
      </c>
      <c r="AT79" s="85">
        <v>52440.24892227917</v>
      </c>
      <c r="AU79" s="89">
        <v>0.24320566606350574</v>
      </c>
      <c r="AV79" s="178">
        <f t="shared" si="116"/>
        <v>84676.15171489655</v>
      </c>
      <c r="AW79" s="179">
        <f t="shared" si="117"/>
        <v>42695.418285103413</v>
      </c>
      <c r="AX79" s="180">
        <f t="shared" si="118"/>
        <v>127371.56999999996</v>
      </c>
      <c r="AY79" s="82"/>
      <c r="AZ79" s="84">
        <v>-9427.3190428868402</v>
      </c>
      <c r="BA79" s="88">
        <v>-8.6028243565546433E-2</v>
      </c>
      <c r="BB79" s="88">
        <v>-1237.0358697381162</v>
      </c>
      <c r="BC79" s="88">
        <v>-7.8352918022429455E-2</v>
      </c>
      <c r="BD79" s="85">
        <v>-10664.354912624956</v>
      </c>
      <c r="BE79" s="89">
        <v>-8.5061695694612485E-2</v>
      </c>
      <c r="BF79" s="87">
        <v>204709.36326041992</v>
      </c>
      <c r="BG79" s="88">
        <v>0.39432932073364613</v>
      </c>
      <c r="BH79" s="85">
        <v>137298.29716749664</v>
      </c>
      <c r="BI79" s="88">
        <v>0.70608535442271347</v>
      </c>
      <c r="BJ79" s="85">
        <v>342007.66042791656</v>
      </c>
      <c r="BK79" s="89">
        <v>0.47928224246922441</v>
      </c>
      <c r="BL79" s="178">
        <f t="shared" si="119"/>
        <v>195282.04421753308</v>
      </c>
      <c r="BM79" s="179">
        <f t="shared" si="120"/>
        <v>136061.26129775852</v>
      </c>
      <c r="BN79" s="180">
        <f t="shared" si="121"/>
        <v>331343.30551529163</v>
      </c>
      <c r="BO79" s="82"/>
      <c r="BP79" s="84">
        <v>0</v>
      </c>
      <c r="BQ79" s="88">
        <v>0</v>
      </c>
      <c r="BR79" s="88">
        <v>0</v>
      </c>
      <c r="BS79" s="88">
        <v>0</v>
      </c>
      <c r="BT79" s="85">
        <v>0</v>
      </c>
      <c r="BU79" s="89">
        <v>0</v>
      </c>
      <c r="BV79" s="87">
        <v>0</v>
      </c>
      <c r="BW79" s="88">
        <v>0</v>
      </c>
      <c r="BX79" s="85">
        <v>0</v>
      </c>
      <c r="BY79" s="88">
        <v>0</v>
      </c>
      <c r="BZ79" s="85">
        <v>0</v>
      </c>
      <c r="CA79" s="89">
        <v>0</v>
      </c>
      <c r="CB79" s="178">
        <f t="shared" si="122"/>
        <v>0</v>
      </c>
      <c r="CC79" s="179">
        <f t="shared" si="123"/>
        <v>0</v>
      </c>
      <c r="CD79" s="180">
        <f t="shared" si="124"/>
        <v>0</v>
      </c>
      <c r="CE79" s="82"/>
      <c r="CF79" s="84"/>
      <c r="CG79" s="88">
        <f t="shared" si="125"/>
        <v>0</v>
      </c>
      <c r="CH79" s="88"/>
      <c r="CI79" s="88">
        <f t="shared" si="126"/>
        <v>0</v>
      </c>
      <c r="CJ79" s="85">
        <v>0</v>
      </c>
      <c r="CK79" s="89">
        <f t="shared" si="127"/>
        <v>0</v>
      </c>
      <c r="CL79" s="87">
        <v>0</v>
      </c>
      <c r="CM79" s="88">
        <f t="shared" si="128"/>
        <v>0</v>
      </c>
      <c r="CN79" s="85">
        <v>0</v>
      </c>
      <c r="CO79" s="88">
        <f t="shared" si="129"/>
        <v>0</v>
      </c>
      <c r="CP79" s="85">
        <v>0</v>
      </c>
      <c r="CQ79" s="89">
        <f t="shared" si="130"/>
        <v>0</v>
      </c>
      <c r="CR79" s="178">
        <f t="shared" si="131"/>
        <v>0</v>
      </c>
      <c r="CS79" s="179">
        <f t="shared" si="132"/>
        <v>0</v>
      </c>
      <c r="CT79" s="180">
        <f t="shared" si="133"/>
        <v>0</v>
      </c>
      <c r="CU79" s="82"/>
      <c r="CV79" s="87">
        <f t="shared" si="134"/>
        <v>418310.32000744465</v>
      </c>
      <c r="CW79" s="88">
        <f t="shared" si="108"/>
        <v>0.63581596904056115</v>
      </c>
      <c r="CX79" s="88">
        <f t="shared" si="135"/>
        <v>61866.916840733385</v>
      </c>
      <c r="CY79" s="88">
        <f t="shared" si="136"/>
        <v>0.64999912629474033</v>
      </c>
      <c r="CZ79" s="85">
        <f t="shared" si="137"/>
        <v>480177.23684817803</v>
      </c>
      <c r="DA79" s="89">
        <f t="shared" si="138"/>
        <v>0.63760851855642686</v>
      </c>
      <c r="DB79" s="87">
        <f t="shared" si="139"/>
        <v>890518.37776405516</v>
      </c>
      <c r="DC79" s="88">
        <f t="shared" si="100"/>
        <v>0.36867124095120396</v>
      </c>
      <c r="DD79" s="85">
        <f t="shared" si="140"/>
        <v>392735.92567194143</v>
      </c>
      <c r="DE79" s="88">
        <f t="shared" si="141"/>
        <v>0.38046000320841861</v>
      </c>
      <c r="DF79" s="85">
        <f t="shared" si="142"/>
        <v>1283254.3034359966</v>
      </c>
      <c r="DG79" s="89">
        <f t="shared" si="143"/>
        <v>0.37220083243811009</v>
      </c>
      <c r="DH79" s="226"/>
      <c r="DI79" s="239" t="s">
        <v>142</v>
      </c>
      <c r="DJ79" s="87">
        <f t="shared" si="144"/>
        <v>480177.23684817803</v>
      </c>
      <c r="DK79" s="85">
        <f t="shared" si="145"/>
        <v>1283254.3034359966</v>
      </c>
      <c r="DL79" s="86">
        <f t="shared" si="146"/>
        <v>1763431.5402841747</v>
      </c>
      <c r="DM79"/>
    </row>
    <row r="80" spans="1:119" s="101" customFormat="1" ht="15.6">
      <c r="A80" s="74">
        <v>65</v>
      </c>
      <c r="B80" s="74" t="s">
        <v>143</v>
      </c>
      <c r="C80" s="83"/>
      <c r="D80" s="84">
        <v>0</v>
      </c>
      <c r="E80" s="88">
        <v>0</v>
      </c>
      <c r="F80" s="88">
        <v>0</v>
      </c>
      <c r="G80" s="88">
        <v>0</v>
      </c>
      <c r="H80" s="85">
        <v>0</v>
      </c>
      <c r="I80" s="89">
        <v>0</v>
      </c>
      <c r="J80" s="87">
        <v>0</v>
      </c>
      <c r="K80" s="88">
        <v>0</v>
      </c>
      <c r="L80" s="85">
        <v>0</v>
      </c>
      <c r="M80" s="88">
        <v>0</v>
      </c>
      <c r="N80" s="85">
        <v>0</v>
      </c>
      <c r="O80" s="89">
        <v>0</v>
      </c>
      <c r="P80" s="178">
        <f t="shared" si="110"/>
        <v>0</v>
      </c>
      <c r="Q80" s="179">
        <f t="shared" si="111"/>
        <v>0</v>
      </c>
      <c r="R80" s="180">
        <f t="shared" si="112"/>
        <v>0</v>
      </c>
      <c r="S80" s="80"/>
      <c r="T80" s="84">
        <v>798635.59864461212</v>
      </c>
      <c r="U80" s="88">
        <v>4.32185507140328</v>
      </c>
      <c r="V80" s="88">
        <v>232388.23261697445</v>
      </c>
      <c r="W80" s="88">
        <v>8.5714160746892318</v>
      </c>
      <c r="X80" s="85">
        <v>1031023.8312615866</v>
      </c>
      <c r="Y80" s="89">
        <v>4.8655691369670251</v>
      </c>
      <c r="Z80" s="87">
        <v>1547243.7531868359</v>
      </c>
      <c r="AA80" s="88">
        <v>1.851711400157779</v>
      </c>
      <c r="AB80" s="85">
        <v>634887.62612303544</v>
      </c>
      <c r="AC80" s="88">
        <v>2.481949422299417</v>
      </c>
      <c r="AD80" s="85">
        <v>2182131.3793098712</v>
      </c>
      <c r="AE80" s="89">
        <v>1.9994295090604541</v>
      </c>
      <c r="AF80" s="178">
        <f t="shared" si="113"/>
        <v>2345879.3518314483</v>
      </c>
      <c r="AG80" s="179">
        <f t="shared" si="114"/>
        <v>867275.85874000983</v>
      </c>
      <c r="AH80" s="180">
        <f t="shared" si="115"/>
        <v>3213155.2105714581</v>
      </c>
      <c r="AI80" s="82"/>
      <c r="AJ80" s="84">
        <v>0</v>
      </c>
      <c r="AK80" s="88">
        <v>0</v>
      </c>
      <c r="AL80" s="85">
        <v>0</v>
      </c>
      <c r="AM80" s="88">
        <v>0</v>
      </c>
      <c r="AN80" s="85">
        <v>0</v>
      </c>
      <c r="AO80" s="89">
        <v>0</v>
      </c>
      <c r="AP80" s="87">
        <v>0</v>
      </c>
      <c r="AQ80" s="88">
        <v>0</v>
      </c>
      <c r="AR80" s="85">
        <v>0</v>
      </c>
      <c r="AS80" s="88">
        <v>0</v>
      </c>
      <c r="AT80" s="85">
        <v>0</v>
      </c>
      <c r="AU80" s="89">
        <v>0</v>
      </c>
      <c r="AV80" s="178">
        <f t="shared" si="116"/>
        <v>0</v>
      </c>
      <c r="AW80" s="179">
        <f t="shared" si="117"/>
        <v>0</v>
      </c>
      <c r="AX80" s="180">
        <f t="shared" si="118"/>
        <v>0</v>
      </c>
      <c r="AY80" s="82"/>
      <c r="AZ80" s="84">
        <v>166271.72495123907</v>
      </c>
      <c r="BA80" s="88">
        <v>1.5172992859472101</v>
      </c>
      <c r="BB80" s="88">
        <v>21817.877060510786</v>
      </c>
      <c r="BC80" s="88">
        <v>1.3819278604326568</v>
      </c>
      <c r="BD80" s="85">
        <v>188089.60201174987</v>
      </c>
      <c r="BE80" s="89">
        <v>1.5002520659457443</v>
      </c>
      <c r="BF80" s="87">
        <v>-297733.39405676106</v>
      </c>
      <c r="BG80" s="88">
        <v>-0.57352045440525079</v>
      </c>
      <c r="BH80" s="85">
        <v>-199689.39066988073</v>
      </c>
      <c r="BI80" s="88">
        <v>-1.0269446678831613</v>
      </c>
      <c r="BJ80" s="85">
        <v>-497422.78472664178</v>
      </c>
      <c r="BK80" s="89">
        <v>-0.69707768364246592</v>
      </c>
      <c r="BL80" s="178">
        <f t="shared" si="119"/>
        <v>-131461.66910552199</v>
      </c>
      <c r="BM80" s="179">
        <f t="shared" si="120"/>
        <v>-177871.51360936993</v>
      </c>
      <c r="BN80" s="180">
        <f t="shared" si="121"/>
        <v>-309333.18271489191</v>
      </c>
      <c r="BO80" s="82"/>
      <c r="BP80" s="84">
        <v>273930.90999999992</v>
      </c>
      <c r="BQ80" s="88">
        <v>3.5884421709000867</v>
      </c>
      <c r="BR80" s="88">
        <v>32553.029999999992</v>
      </c>
      <c r="BS80" s="88">
        <v>3.3800259578444596</v>
      </c>
      <c r="BT80" s="85">
        <v>306483.93999999989</v>
      </c>
      <c r="BU80" s="89">
        <v>3.5650932905267063</v>
      </c>
      <c r="BV80" s="87">
        <v>881290.37</v>
      </c>
      <c r="BW80" s="88">
        <v>3.9080399721516406</v>
      </c>
      <c r="BX80" s="85">
        <v>-27371.129999999961</v>
      </c>
      <c r="BY80" s="88">
        <v>-0.23344048238394521</v>
      </c>
      <c r="BZ80" s="85">
        <v>853919.24</v>
      </c>
      <c r="CA80" s="89">
        <v>2.4913181895098</v>
      </c>
      <c r="CB80" s="178">
        <f t="shared" si="122"/>
        <v>1155221.2799999998</v>
      </c>
      <c r="CC80" s="179">
        <f t="shared" si="123"/>
        <v>5181.9000000000306</v>
      </c>
      <c r="CD80" s="180">
        <f t="shared" si="124"/>
        <v>1160403.18</v>
      </c>
      <c r="CE80" s="82"/>
      <c r="CF80" s="84"/>
      <c r="CG80" s="88">
        <f t="shared" si="125"/>
        <v>0</v>
      </c>
      <c r="CH80" s="88"/>
      <c r="CI80" s="88">
        <f t="shared" si="126"/>
        <v>0</v>
      </c>
      <c r="CJ80" s="85">
        <v>0</v>
      </c>
      <c r="CK80" s="89">
        <f t="shared" si="127"/>
        <v>0</v>
      </c>
      <c r="CL80" s="87">
        <v>0</v>
      </c>
      <c r="CM80" s="88">
        <f t="shared" si="128"/>
        <v>0</v>
      </c>
      <c r="CN80" s="85">
        <v>0</v>
      </c>
      <c r="CO80" s="88">
        <f t="shared" si="129"/>
        <v>0</v>
      </c>
      <c r="CP80" s="85">
        <v>0</v>
      </c>
      <c r="CQ80" s="89">
        <f t="shared" si="130"/>
        <v>0</v>
      </c>
      <c r="CR80" s="178">
        <f t="shared" si="131"/>
        <v>0</v>
      </c>
      <c r="CS80" s="179">
        <f t="shared" si="132"/>
        <v>0</v>
      </c>
      <c r="CT80" s="180">
        <f t="shared" si="133"/>
        <v>0</v>
      </c>
      <c r="CU80" s="82"/>
      <c r="CV80" s="87">
        <f t="shared" si="134"/>
        <v>1238838.2335958511</v>
      </c>
      <c r="CW80" s="88">
        <f t="shared" si="108"/>
        <v>1.8829875676130223</v>
      </c>
      <c r="CX80" s="88">
        <f t="shared" si="135"/>
        <v>286759.13967748522</v>
      </c>
      <c r="CY80" s="88">
        <f t="shared" si="136"/>
        <v>3.0128087799693759</v>
      </c>
      <c r="CZ80" s="85">
        <f t="shared" si="137"/>
        <v>1525597.3732733363</v>
      </c>
      <c r="DA80" s="89">
        <f t="shared" si="138"/>
        <v>2.0257809126298634</v>
      </c>
      <c r="DB80" s="87">
        <f t="shared" si="139"/>
        <v>2130800.7291300748</v>
      </c>
      <c r="DC80" s="88">
        <f t="shared" si="100"/>
        <v>0.88214344436163017</v>
      </c>
      <c r="DD80" s="85">
        <f t="shared" si="140"/>
        <v>407827.10545315477</v>
      </c>
      <c r="DE80" s="88">
        <f t="shared" si="141"/>
        <v>0.39507947123430859</v>
      </c>
      <c r="DF80" s="85">
        <f t="shared" si="142"/>
        <v>2538627.8345832294</v>
      </c>
      <c r="DG80" s="89">
        <f t="shared" si="143"/>
        <v>0.73631500066078792</v>
      </c>
      <c r="DH80" s="226"/>
      <c r="DI80" s="239" t="s">
        <v>143</v>
      </c>
      <c r="DJ80" s="87">
        <f t="shared" si="144"/>
        <v>1525597.3732733363</v>
      </c>
      <c r="DK80" s="85">
        <f t="shared" si="145"/>
        <v>2538627.8345832294</v>
      </c>
      <c r="DL80" s="86">
        <f t="shared" si="146"/>
        <v>4064225.2078565657</v>
      </c>
      <c r="DM80"/>
    </row>
    <row r="81" spans="1:119" s="101" customFormat="1" ht="15.6">
      <c r="A81" s="74">
        <v>66</v>
      </c>
      <c r="B81" s="74" t="s">
        <v>144</v>
      </c>
      <c r="C81" s="83"/>
      <c r="D81" s="84">
        <v>0</v>
      </c>
      <c r="E81" s="88">
        <v>0</v>
      </c>
      <c r="F81" s="88">
        <v>0</v>
      </c>
      <c r="G81" s="88">
        <v>0</v>
      </c>
      <c r="H81" s="85">
        <v>0</v>
      </c>
      <c r="I81" s="89">
        <v>0</v>
      </c>
      <c r="J81" s="87">
        <v>0</v>
      </c>
      <c r="K81" s="88">
        <v>0</v>
      </c>
      <c r="L81" s="85">
        <v>0</v>
      </c>
      <c r="M81" s="88">
        <v>0</v>
      </c>
      <c r="N81" s="85">
        <v>0</v>
      </c>
      <c r="O81" s="89">
        <v>0</v>
      </c>
      <c r="P81" s="178">
        <f t="shared" si="110"/>
        <v>0</v>
      </c>
      <c r="Q81" s="179">
        <f t="shared" si="111"/>
        <v>0</v>
      </c>
      <c r="R81" s="180">
        <f t="shared" si="112"/>
        <v>0</v>
      </c>
      <c r="S81" s="80"/>
      <c r="T81" s="84">
        <v>1208985.1199485655</v>
      </c>
      <c r="U81" s="88">
        <v>6.5424813028224769</v>
      </c>
      <c r="V81" s="88">
        <v>172461.11568034755</v>
      </c>
      <c r="W81" s="88">
        <v>6.3610621009275432</v>
      </c>
      <c r="X81" s="85">
        <v>1381446.2356289132</v>
      </c>
      <c r="Y81" s="89">
        <v>6.5192694529967303</v>
      </c>
      <c r="Z81" s="87">
        <v>4037560.0138103031</v>
      </c>
      <c r="AA81" s="88">
        <v>4.8320737382165619</v>
      </c>
      <c r="AB81" s="85">
        <v>1235393.8552722076</v>
      </c>
      <c r="AC81" s="88">
        <v>4.221061033242413</v>
      </c>
      <c r="AD81" s="85">
        <v>5117315.868235779</v>
      </c>
      <c r="AE81" s="89">
        <v>4.6888617482646042</v>
      </c>
      <c r="AF81" s="178">
        <f t="shared" si="113"/>
        <v>5246545.133758869</v>
      </c>
      <c r="AG81" s="179">
        <f t="shared" si="114"/>
        <v>1407854.9709525551</v>
      </c>
      <c r="AH81" s="180">
        <f t="shared" si="115"/>
        <v>6654400.1047114246</v>
      </c>
      <c r="AI81" s="82"/>
      <c r="AJ81" s="84">
        <v>0</v>
      </c>
      <c r="AK81" s="88">
        <v>0</v>
      </c>
      <c r="AL81" s="85">
        <v>0</v>
      </c>
      <c r="AM81" s="88">
        <v>0</v>
      </c>
      <c r="AN81" s="85">
        <v>0</v>
      </c>
      <c r="AO81" s="89">
        <v>0</v>
      </c>
      <c r="AP81" s="87">
        <v>0</v>
      </c>
      <c r="AQ81" s="88">
        <v>0</v>
      </c>
      <c r="AR81" s="85">
        <v>0</v>
      </c>
      <c r="AS81" s="88">
        <v>0</v>
      </c>
      <c r="AT81" s="85">
        <v>0</v>
      </c>
      <c r="AU81" s="89">
        <v>0</v>
      </c>
      <c r="AV81" s="178">
        <f t="shared" si="116"/>
        <v>0</v>
      </c>
      <c r="AW81" s="179">
        <f t="shared" si="117"/>
        <v>0</v>
      </c>
      <c r="AX81" s="180">
        <f t="shared" si="118"/>
        <v>0</v>
      </c>
      <c r="AY81" s="82"/>
      <c r="AZ81" s="84">
        <v>229517.70532727285</v>
      </c>
      <c r="BA81" s="88">
        <v>2.0944454056000223</v>
      </c>
      <c r="BB81" s="88">
        <v>30116.90099149149</v>
      </c>
      <c r="BC81" s="88">
        <v>1.9075817704263676</v>
      </c>
      <c r="BD81" s="85">
        <v>259634.60631876433</v>
      </c>
      <c r="BE81" s="89">
        <v>2.0709138110484346</v>
      </c>
      <c r="BF81" s="87">
        <v>1004486.8619734187</v>
      </c>
      <c r="BG81" s="88">
        <v>1.9349316301861348</v>
      </c>
      <c r="BH81" s="85">
        <v>673707.99986625696</v>
      </c>
      <c r="BI81" s="88">
        <v>3.4646850083119412</v>
      </c>
      <c r="BJ81" s="85">
        <v>1678194.8618396758</v>
      </c>
      <c r="BK81" s="89">
        <v>2.3517864941284699</v>
      </c>
      <c r="BL81" s="178">
        <f t="shared" si="119"/>
        <v>1234004.5673006915</v>
      </c>
      <c r="BM81" s="179">
        <f t="shared" si="120"/>
        <v>703824.90085774846</v>
      </c>
      <c r="BN81" s="180">
        <f t="shared" si="121"/>
        <v>1937829.46815844</v>
      </c>
      <c r="BO81" s="82"/>
      <c r="BP81" s="84">
        <v>0</v>
      </c>
      <c r="BQ81" s="88">
        <v>0</v>
      </c>
      <c r="BR81" s="88">
        <v>0</v>
      </c>
      <c r="BS81" s="88">
        <v>0</v>
      </c>
      <c r="BT81" s="85">
        <v>0</v>
      </c>
      <c r="BU81" s="89">
        <v>0</v>
      </c>
      <c r="BV81" s="87">
        <v>0</v>
      </c>
      <c r="BW81" s="88">
        <v>0</v>
      </c>
      <c r="BX81" s="85">
        <v>0</v>
      </c>
      <c r="BY81" s="88">
        <v>0</v>
      </c>
      <c r="BZ81" s="85">
        <v>0</v>
      </c>
      <c r="CA81" s="89">
        <v>0</v>
      </c>
      <c r="CB81" s="178">
        <f t="shared" si="122"/>
        <v>0</v>
      </c>
      <c r="CC81" s="179">
        <f t="shared" si="123"/>
        <v>0</v>
      </c>
      <c r="CD81" s="180">
        <f t="shared" si="124"/>
        <v>0</v>
      </c>
      <c r="CE81" s="82"/>
      <c r="CF81" s="84"/>
      <c r="CG81" s="88">
        <f t="shared" si="125"/>
        <v>0</v>
      </c>
      <c r="CH81" s="88"/>
      <c r="CI81" s="88">
        <f t="shared" si="126"/>
        <v>0</v>
      </c>
      <c r="CJ81" s="85">
        <v>0</v>
      </c>
      <c r="CK81" s="89">
        <f t="shared" si="127"/>
        <v>0</v>
      </c>
      <c r="CL81" s="87">
        <v>0</v>
      </c>
      <c r="CM81" s="88">
        <f t="shared" si="128"/>
        <v>0</v>
      </c>
      <c r="CN81" s="85">
        <v>0</v>
      </c>
      <c r="CO81" s="88">
        <f t="shared" si="129"/>
        <v>0</v>
      </c>
      <c r="CP81" s="85">
        <v>0</v>
      </c>
      <c r="CQ81" s="89">
        <f t="shared" si="130"/>
        <v>0</v>
      </c>
      <c r="CR81" s="178">
        <f t="shared" si="131"/>
        <v>0</v>
      </c>
      <c r="CS81" s="179">
        <f t="shared" si="132"/>
        <v>0</v>
      </c>
      <c r="CT81" s="180">
        <f t="shared" si="133"/>
        <v>0</v>
      </c>
      <c r="CU81" s="82"/>
      <c r="CV81" s="87">
        <f t="shared" si="134"/>
        <v>1438502.8252758384</v>
      </c>
      <c r="CW81" s="88">
        <f t="shared" si="108"/>
        <v>2.1864702448748212</v>
      </c>
      <c r="CX81" s="88">
        <f t="shared" si="135"/>
        <v>202578.01667183902</v>
      </c>
      <c r="CY81" s="88">
        <f t="shared" si="136"/>
        <v>2.1283674792166321</v>
      </c>
      <c r="CZ81" s="85">
        <f t="shared" si="137"/>
        <v>1641080.8419476773</v>
      </c>
      <c r="DA81" s="89">
        <f t="shared" si="138"/>
        <v>2.1791268810112951</v>
      </c>
      <c r="DB81" s="87">
        <f t="shared" si="139"/>
        <v>5042046.8757837219</v>
      </c>
      <c r="DC81" s="88">
        <f t="shared" si="100"/>
        <v>2.0873883403693601</v>
      </c>
      <c r="DD81" s="85">
        <f t="shared" si="140"/>
        <v>1909101.8551384646</v>
      </c>
      <c r="DE81" s="88">
        <f t="shared" si="141"/>
        <v>1.8494282046860639</v>
      </c>
      <c r="DF81" s="85">
        <f t="shared" si="142"/>
        <v>6951148.7309221867</v>
      </c>
      <c r="DG81" s="89">
        <f t="shared" si="143"/>
        <v>2.0161423477193039</v>
      </c>
      <c r="DH81" s="226"/>
      <c r="DI81" s="239" t="s">
        <v>144</v>
      </c>
      <c r="DJ81" s="87">
        <f t="shared" si="144"/>
        <v>1641080.8419476773</v>
      </c>
      <c r="DK81" s="85">
        <f t="shared" si="145"/>
        <v>6951148.7309221867</v>
      </c>
      <c r="DL81" s="86">
        <f t="shared" si="146"/>
        <v>8592229.5728698634</v>
      </c>
      <c r="DM81"/>
    </row>
    <row r="82" spans="1:119" s="101" customFormat="1" ht="15.6">
      <c r="A82" s="74">
        <v>67</v>
      </c>
      <c r="B82" s="74" t="s">
        <v>145</v>
      </c>
      <c r="C82" s="83"/>
      <c r="D82" s="84">
        <v>0</v>
      </c>
      <c r="E82" s="88">
        <v>0</v>
      </c>
      <c r="F82" s="88">
        <v>0</v>
      </c>
      <c r="G82" s="88">
        <v>0</v>
      </c>
      <c r="H82" s="85">
        <v>0</v>
      </c>
      <c r="I82" s="89">
        <v>0</v>
      </c>
      <c r="J82" s="87">
        <v>0</v>
      </c>
      <c r="K82" s="88">
        <v>0</v>
      </c>
      <c r="L82" s="85">
        <v>0</v>
      </c>
      <c r="M82" s="88">
        <v>0</v>
      </c>
      <c r="N82" s="85">
        <v>0</v>
      </c>
      <c r="O82" s="89">
        <v>0</v>
      </c>
      <c r="P82" s="178">
        <f t="shared" si="110"/>
        <v>0</v>
      </c>
      <c r="Q82" s="179">
        <f t="shared" si="111"/>
        <v>0</v>
      </c>
      <c r="R82" s="180">
        <f t="shared" si="112"/>
        <v>0</v>
      </c>
      <c r="S82" s="80"/>
      <c r="T82" s="84">
        <v>0</v>
      </c>
      <c r="U82" s="88">
        <v>0</v>
      </c>
      <c r="V82" s="88">
        <v>0</v>
      </c>
      <c r="W82" s="88">
        <v>0</v>
      </c>
      <c r="X82" s="85">
        <v>0</v>
      </c>
      <c r="Y82" s="89">
        <v>0</v>
      </c>
      <c r="Z82" s="87">
        <v>0</v>
      </c>
      <c r="AA82" s="88">
        <v>0</v>
      </c>
      <c r="AB82" s="85">
        <v>0</v>
      </c>
      <c r="AC82" s="88">
        <v>0</v>
      </c>
      <c r="AD82" s="85">
        <v>0</v>
      </c>
      <c r="AE82" s="89">
        <v>0</v>
      </c>
      <c r="AF82" s="178">
        <f t="shared" si="113"/>
        <v>0</v>
      </c>
      <c r="AG82" s="179">
        <f t="shared" si="114"/>
        <v>0</v>
      </c>
      <c r="AH82" s="180">
        <f t="shared" si="115"/>
        <v>0</v>
      </c>
      <c r="AI82" s="82"/>
      <c r="AJ82" s="84">
        <v>0</v>
      </c>
      <c r="AK82" s="88">
        <v>0</v>
      </c>
      <c r="AL82" s="85">
        <v>0</v>
      </c>
      <c r="AM82" s="88">
        <v>0</v>
      </c>
      <c r="AN82" s="85">
        <v>0</v>
      </c>
      <c r="AO82" s="89">
        <v>0</v>
      </c>
      <c r="AP82" s="87">
        <v>0</v>
      </c>
      <c r="AQ82" s="88">
        <v>0</v>
      </c>
      <c r="AR82" s="85">
        <v>0</v>
      </c>
      <c r="AS82" s="88">
        <v>0</v>
      </c>
      <c r="AT82" s="85">
        <v>0</v>
      </c>
      <c r="AU82" s="89">
        <v>0</v>
      </c>
      <c r="AV82" s="178">
        <f t="shared" si="116"/>
        <v>0</v>
      </c>
      <c r="AW82" s="179">
        <f t="shared" si="117"/>
        <v>0</v>
      </c>
      <c r="AX82" s="180">
        <f t="shared" si="118"/>
        <v>0</v>
      </c>
      <c r="AY82" s="82"/>
      <c r="AZ82" s="84">
        <v>0</v>
      </c>
      <c r="BA82" s="88">
        <v>0</v>
      </c>
      <c r="BB82" s="88">
        <v>0</v>
      </c>
      <c r="BC82" s="88">
        <v>0</v>
      </c>
      <c r="BD82" s="85">
        <v>0</v>
      </c>
      <c r="BE82" s="89">
        <v>0</v>
      </c>
      <c r="BF82" s="87">
        <v>0</v>
      </c>
      <c r="BG82" s="88">
        <v>0</v>
      </c>
      <c r="BH82" s="85">
        <v>0</v>
      </c>
      <c r="BI82" s="88">
        <v>0</v>
      </c>
      <c r="BJ82" s="85">
        <v>0</v>
      </c>
      <c r="BK82" s="89">
        <v>0</v>
      </c>
      <c r="BL82" s="178">
        <f t="shared" si="119"/>
        <v>0</v>
      </c>
      <c r="BM82" s="179">
        <f t="shared" si="120"/>
        <v>0</v>
      </c>
      <c r="BN82" s="180">
        <f t="shared" si="121"/>
        <v>0</v>
      </c>
      <c r="BO82" s="82"/>
      <c r="BP82" s="84">
        <v>56788.170000000013</v>
      </c>
      <c r="BQ82" s="88">
        <v>0.7439140914628557</v>
      </c>
      <c r="BR82" s="88">
        <v>9182.5999999999985</v>
      </c>
      <c r="BS82" s="88">
        <v>0.95344201017547492</v>
      </c>
      <c r="BT82" s="85">
        <v>65970.770000000019</v>
      </c>
      <c r="BU82" s="89">
        <v>0.76738751628512958</v>
      </c>
      <c r="BV82" s="87">
        <v>67197.460000000006</v>
      </c>
      <c r="BW82" s="88">
        <v>0.29798392067652008</v>
      </c>
      <c r="BX82" s="85">
        <v>0</v>
      </c>
      <c r="BY82" s="88">
        <v>0</v>
      </c>
      <c r="BZ82" s="85">
        <v>67197.460000000006</v>
      </c>
      <c r="CA82" s="89">
        <v>0.19604928258421395</v>
      </c>
      <c r="CB82" s="178">
        <f t="shared" si="122"/>
        <v>123985.63000000002</v>
      </c>
      <c r="CC82" s="179">
        <f t="shared" si="123"/>
        <v>9182.5999999999985</v>
      </c>
      <c r="CD82" s="180">
        <f t="shared" si="124"/>
        <v>133168.23000000001</v>
      </c>
      <c r="CE82" s="82"/>
      <c r="CF82" s="84"/>
      <c r="CG82" s="88">
        <f t="shared" si="125"/>
        <v>0</v>
      </c>
      <c r="CH82" s="88"/>
      <c r="CI82" s="88">
        <f t="shared" si="126"/>
        <v>0</v>
      </c>
      <c r="CJ82" s="85">
        <v>0</v>
      </c>
      <c r="CK82" s="89">
        <f t="shared" si="127"/>
        <v>0</v>
      </c>
      <c r="CL82" s="87">
        <v>0</v>
      </c>
      <c r="CM82" s="88">
        <f t="shared" si="128"/>
        <v>0</v>
      </c>
      <c r="CN82" s="85">
        <v>0</v>
      </c>
      <c r="CO82" s="88">
        <f t="shared" si="129"/>
        <v>0</v>
      </c>
      <c r="CP82" s="85">
        <v>0</v>
      </c>
      <c r="CQ82" s="89">
        <f t="shared" si="130"/>
        <v>0</v>
      </c>
      <c r="CR82" s="178">
        <f t="shared" si="131"/>
        <v>0</v>
      </c>
      <c r="CS82" s="179">
        <f t="shared" si="132"/>
        <v>0</v>
      </c>
      <c r="CT82" s="180">
        <f t="shared" si="133"/>
        <v>0</v>
      </c>
      <c r="CU82" s="82"/>
      <c r="CV82" s="87">
        <f t="shared" si="134"/>
        <v>56788.170000000013</v>
      </c>
      <c r="CW82" s="88">
        <f t="shared" si="108"/>
        <v>8.6315884671330945E-2</v>
      </c>
      <c r="CX82" s="88">
        <f t="shared" si="135"/>
        <v>9182.5999999999985</v>
      </c>
      <c r="CY82" s="88">
        <f t="shared" si="136"/>
        <v>9.6476150451775572E-2</v>
      </c>
      <c r="CZ82" s="85">
        <f t="shared" si="137"/>
        <v>65970.770000000019</v>
      </c>
      <c r="DA82" s="89">
        <f t="shared" si="138"/>
        <v>8.7599997875422789E-2</v>
      </c>
      <c r="DB82" s="87">
        <f t="shared" si="139"/>
        <v>67197.460000000006</v>
      </c>
      <c r="DC82" s="88">
        <f t="shared" si="100"/>
        <v>2.7819494336738731E-2</v>
      </c>
      <c r="DD82" s="85">
        <f t="shared" si="140"/>
        <v>0</v>
      </c>
      <c r="DE82" s="88">
        <f t="shared" si="141"/>
        <v>0</v>
      </c>
      <c r="DF82" s="85">
        <f t="shared" si="142"/>
        <v>67197.460000000006</v>
      </c>
      <c r="DG82" s="89">
        <f t="shared" si="143"/>
        <v>1.9490252620044338E-2</v>
      </c>
      <c r="DH82" s="226"/>
      <c r="DI82" s="239" t="s">
        <v>145</v>
      </c>
      <c r="DJ82" s="87">
        <f t="shared" si="144"/>
        <v>65970.770000000019</v>
      </c>
      <c r="DK82" s="85">
        <f t="shared" si="145"/>
        <v>67197.460000000006</v>
      </c>
      <c r="DL82" s="86">
        <f t="shared" si="146"/>
        <v>133168.23000000004</v>
      </c>
      <c r="DM82"/>
    </row>
    <row r="83" spans="1:119" s="101" customFormat="1" ht="15.6">
      <c r="A83" s="74">
        <v>68</v>
      </c>
      <c r="B83" s="74" t="s">
        <v>146</v>
      </c>
      <c r="C83" s="83"/>
      <c r="D83" s="84">
        <v>5396481.8520057872</v>
      </c>
      <c r="E83" s="88">
        <v>54.159250228377751</v>
      </c>
      <c r="F83" s="88">
        <v>0</v>
      </c>
      <c r="G83" s="88">
        <v>0</v>
      </c>
      <c r="H83" s="85">
        <v>5396481.8520057872</v>
      </c>
      <c r="I83" s="89">
        <v>47.354175605526386</v>
      </c>
      <c r="J83" s="87">
        <v>1991348.8964123959</v>
      </c>
      <c r="K83" s="88">
        <v>8.0522308430611549</v>
      </c>
      <c r="L83" s="85">
        <v>1851151.7391071692</v>
      </c>
      <c r="M83" s="88">
        <v>9.2922773455036758</v>
      </c>
      <c r="N83" s="85">
        <v>3842500.6355195651</v>
      </c>
      <c r="O83" s="89">
        <v>8.6054775742961436</v>
      </c>
      <c r="P83" s="178">
        <f t="shared" si="110"/>
        <v>7387830.7484181831</v>
      </c>
      <c r="Q83" s="179">
        <f t="shared" si="111"/>
        <v>1851151.7391071692</v>
      </c>
      <c r="R83" s="180">
        <f t="shared" si="112"/>
        <v>9238982.4875253513</v>
      </c>
      <c r="S83" s="80"/>
      <c r="T83" s="84">
        <v>24.625820000000004</v>
      </c>
      <c r="U83" s="88">
        <v>1.332638129768927E-4</v>
      </c>
      <c r="V83" s="88">
        <v>3.2148999999999983</v>
      </c>
      <c r="W83" s="88">
        <v>1.1857848922986126E-4</v>
      </c>
      <c r="X83" s="85">
        <v>27.840720000000005</v>
      </c>
      <c r="Y83" s="89">
        <v>1.3138488546592296E-4</v>
      </c>
      <c r="Z83" s="87">
        <v>107.56082000000004</v>
      </c>
      <c r="AA83" s="88">
        <v>1.2872670915238017E-4</v>
      </c>
      <c r="AB83" s="85">
        <v>31.979720000000015</v>
      </c>
      <c r="AC83" s="88">
        <v>1.2501747445289722E-4</v>
      </c>
      <c r="AD83" s="85">
        <v>139.54054000000005</v>
      </c>
      <c r="AE83" s="89">
        <v>1.2785732153050691E-4</v>
      </c>
      <c r="AF83" s="178">
        <f t="shared" si="113"/>
        <v>132.18664000000004</v>
      </c>
      <c r="AG83" s="179">
        <f t="shared" si="114"/>
        <v>35.194620000000015</v>
      </c>
      <c r="AH83" s="180">
        <f t="shared" si="115"/>
        <v>167.38126000000005</v>
      </c>
      <c r="AI83" s="82"/>
      <c r="AJ83" s="84">
        <v>690237.01035733288</v>
      </c>
      <c r="AK83" s="88">
        <v>11.110097225961866</v>
      </c>
      <c r="AL83" s="85">
        <v>124961.8574037553</v>
      </c>
      <c r="AM83" s="88">
        <v>12.668477027955728</v>
      </c>
      <c r="AN83" s="85">
        <v>815198.86776108819</v>
      </c>
      <c r="AO83" s="89">
        <v>11.323621949425458</v>
      </c>
      <c r="AP83" s="87">
        <v>98131.422609597343</v>
      </c>
      <c r="AQ83" s="88">
        <v>0.86360488083778353</v>
      </c>
      <c r="AR83" s="85">
        <v>145861.69716375793</v>
      </c>
      <c r="AS83" s="88">
        <v>1.4301428279334247</v>
      </c>
      <c r="AT83" s="85">
        <v>243993.11977335525</v>
      </c>
      <c r="AU83" s="89">
        <v>1.1315832862910165</v>
      </c>
      <c r="AV83" s="178">
        <f t="shared" si="116"/>
        <v>788368.43296693021</v>
      </c>
      <c r="AW83" s="179">
        <f t="shared" si="117"/>
        <v>270823.55456751323</v>
      </c>
      <c r="AX83" s="180">
        <f t="shared" si="118"/>
        <v>1059191.9875344434</v>
      </c>
      <c r="AY83" s="82"/>
      <c r="AZ83" s="84">
        <v>10772.457480819299</v>
      </c>
      <c r="BA83" s="88">
        <v>9.8303196459513242E-2</v>
      </c>
      <c r="BB83" s="88">
        <v>1413.5425191806992</v>
      </c>
      <c r="BC83" s="88">
        <v>8.9532715934931548E-2</v>
      </c>
      <c r="BD83" s="85">
        <v>12185.999999999998</v>
      </c>
      <c r="BE83" s="89">
        <v>9.7198736559997431E-2</v>
      </c>
      <c r="BF83" s="87">
        <v>22317.609228337005</v>
      </c>
      <c r="BG83" s="88">
        <v>4.2990157104897987E-2</v>
      </c>
      <c r="BH83" s="85">
        <v>14968.390771662996</v>
      </c>
      <c r="BI83" s="88">
        <v>7.69780960229519E-2</v>
      </c>
      <c r="BJ83" s="85">
        <v>37286</v>
      </c>
      <c r="BK83" s="89">
        <v>5.22518053260798E-2</v>
      </c>
      <c r="BL83" s="178">
        <f t="shared" si="119"/>
        <v>33090.066709156308</v>
      </c>
      <c r="BM83" s="179">
        <f t="shared" si="120"/>
        <v>16381.933290843695</v>
      </c>
      <c r="BN83" s="180">
        <f t="shared" si="121"/>
        <v>49472</v>
      </c>
      <c r="BO83" s="82"/>
      <c r="BP83" s="84">
        <v>509771.23000000004</v>
      </c>
      <c r="BQ83" s="88">
        <v>6.6779049477972681</v>
      </c>
      <c r="BR83" s="88">
        <v>58251.429999999993</v>
      </c>
      <c r="BS83" s="88">
        <v>6.0483262381891798</v>
      </c>
      <c r="BT83" s="85">
        <v>568022.66</v>
      </c>
      <c r="BU83" s="89">
        <v>6.6073732086357717</v>
      </c>
      <c r="BV83" s="87">
        <v>832795.04</v>
      </c>
      <c r="BW83" s="88">
        <v>3.6929897519810915</v>
      </c>
      <c r="BX83" s="85">
        <v>171992.27999999994</v>
      </c>
      <c r="BY83" s="88">
        <v>1.4668726066302202</v>
      </c>
      <c r="BZ83" s="85">
        <v>1004787.32</v>
      </c>
      <c r="CA83" s="89">
        <v>2.9314773688724989</v>
      </c>
      <c r="CB83" s="178">
        <f t="shared" si="122"/>
        <v>1342566.27</v>
      </c>
      <c r="CC83" s="179">
        <f t="shared" si="123"/>
        <v>230243.70999999993</v>
      </c>
      <c r="CD83" s="180">
        <f t="shared" si="124"/>
        <v>1572809.98</v>
      </c>
      <c r="CE83" s="82"/>
      <c r="CF83" s="84"/>
      <c r="CG83" s="88">
        <f t="shared" si="125"/>
        <v>0</v>
      </c>
      <c r="CH83" s="88"/>
      <c r="CI83" s="88">
        <f t="shared" si="126"/>
        <v>0</v>
      </c>
      <c r="CJ83" s="85">
        <v>0</v>
      </c>
      <c r="CK83" s="89">
        <f t="shared" si="127"/>
        <v>0</v>
      </c>
      <c r="CL83" s="87">
        <v>0</v>
      </c>
      <c r="CM83" s="88">
        <f t="shared" si="128"/>
        <v>0</v>
      </c>
      <c r="CN83" s="85">
        <v>0</v>
      </c>
      <c r="CO83" s="88">
        <f t="shared" si="129"/>
        <v>0</v>
      </c>
      <c r="CP83" s="85">
        <v>0</v>
      </c>
      <c r="CQ83" s="89">
        <f t="shared" si="130"/>
        <v>0</v>
      </c>
      <c r="CR83" s="178">
        <f t="shared" si="131"/>
        <v>0</v>
      </c>
      <c r="CS83" s="179">
        <f t="shared" si="132"/>
        <v>0</v>
      </c>
      <c r="CT83" s="180">
        <f t="shared" si="133"/>
        <v>0</v>
      </c>
      <c r="CU83" s="82"/>
      <c r="CV83" s="87">
        <f t="shared" si="134"/>
        <v>6607287.1756639397</v>
      </c>
      <c r="CW83" s="88">
        <f t="shared" si="108"/>
        <v>10.042828248294891</v>
      </c>
      <c r="CX83" s="88">
        <f t="shared" si="135"/>
        <v>184630.044822936</v>
      </c>
      <c r="CY83" s="88">
        <f t="shared" si="136"/>
        <v>1.9397987478770331</v>
      </c>
      <c r="CZ83" s="85">
        <f t="shared" si="137"/>
        <v>6791917.2204868756</v>
      </c>
      <c r="DA83" s="89">
        <f t="shared" si="138"/>
        <v>9.018720474002313</v>
      </c>
      <c r="DB83" s="87">
        <f t="shared" si="139"/>
        <v>2944700.5290703303</v>
      </c>
      <c r="DC83" s="88">
        <f t="shared" si="100"/>
        <v>1.219094883822448</v>
      </c>
      <c r="DD83" s="85">
        <f t="shared" si="140"/>
        <v>2184006.0867625899</v>
      </c>
      <c r="DE83" s="88">
        <f t="shared" si="141"/>
        <v>2.1157396318028394</v>
      </c>
      <c r="DF83" s="85">
        <f t="shared" si="142"/>
        <v>5128706.6158329202</v>
      </c>
      <c r="DG83" s="89">
        <f t="shared" si="143"/>
        <v>1.4875530646050654</v>
      </c>
      <c r="DH83" s="226"/>
      <c r="DI83" s="239" t="s">
        <v>146</v>
      </c>
      <c r="DJ83" s="87">
        <f t="shared" si="144"/>
        <v>6791917.2204868756</v>
      </c>
      <c r="DK83" s="85">
        <f t="shared" si="145"/>
        <v>5128706.6158329202</v>
      </c>
      <c r="DL83" s="86">
        <f t="shared" si="146"/>
        <v>11920623.836319797</v>
      </c>
      <c r="DM83"/>
    </row>
    <row r="84" spans="1:119" s="101" customFormat="1" ht="15.6">
      <c r="A84" s="74">
        <v>69</v>
      </c>
      <c r="B84" s="74" t="s">
        <v>147</v>
      </c>
      <c r="C84" s="83"/>
      <c r="D84" s="84">
        <v>0</v>
      </c>
      <c r="E84" s="88">
        <v>0</v>
      </c>
      <c r="F84" s="88">
        <v>0</v>
      </c>
      <c r="G84" s="88">
        <v>0</v>
      </c>
      <c r="H84" s="85">
        <v>0</v>
      </c>
      <c r="I84" s="89">
        <v>0</v>
      </c>
      <c r="J84" s="87">
        <v>0</v>
      </c>
      <c r="K84" s="88">
        <v>0</v>
      </c>
      <c r="L84" s="85">
        <v>0</v>
      </c>
      <c r="M84" s="88">
        <v>0</v>
      </c>
      <c r="N84" s="85">
        <v>0</v>
      </c>
      <c r="O84" s="89">
        <v>0</v>
      </c>
      <c r="P84" s="178">
        <f t="shared" si="110"/>
        <v>0</v>
      </c>
      <c r="Q84" s="179">
        <f t="shared" si="111"/>
        <v>0</v>
      </c>
      <c r="R84" s="180">
        <f t="shared" si="112"/>
        <v>0</v>
      </c>
      <c r="S84" s="80"/>
      <c r="T84" s="84">
        <v>1587973.9700970314</v>
      </c>
      <c r="U84" s="88">
        <v>8.5933977493210207</v>
      </c>
      <c r="V84" s="88">
        <v>202633.71829591208</v>
      </c>
      <c r="W84" s="88">
        <v>7.4739494797843049</v>
      </c>
      <c r="X84" s="85">
        <v>1790607.6883929435</v>
      </c>
      <c r="Y84" s="89">
        <v>8.45016889124663</v>
      </c>
      <c r="Z84" s="87">
        <v>3072827.9798158398</v>
      </c>
      <c r="AA84" s="88">
        <v>3.6775010978258567</v>
      </c>
      <c r="AB84" s="85">
        <v>909805.35450233379</v>
      </c>
      <c r="AC84" s="88">
        <v>3.5566780341918118</v>
      </c>
      <c r="AD84" s="85">
        <v>3982633.3343181736</v>
      </c>
      <c r="AE84" s="89">
        <v>3.6491820281334255</v>
      </c>
      <c r="AF84" s="178">
        <f t="shared" si="113"/>
        <v>4660801.9499128712</v>
      </c>
      <c r="AG84" s="179">
        <f t="shared" si="114"/>
        <v>1112439.0727982458</v>
      </c>
      <c r="AH84" s="180">
        <f t="shared" si="115"/>
        <v>5773241.0227111168</v>
      </c>
      <c r="AI84" s="82"/>
      <c r="AJ84" s="84">
        <v>2036282.3873221995</v>
      </c>
      <c r="AK84" s="88">
        <v>32.776126117826379</v>
      </c>
      <c r="AL84" s="85">
        <v>383445.69794085022</v>
      </c>
      <c r="AM84" s="88">
        <v>38.873245938853429</v>
      </c>
      <c r="AN84" s="85">
        <v>2419728.0852630497</v>
      </c>
      <c r="AO84" s="89">
        <v>33.611535959537299</v>
      </c>
      <c r="AP84" s="87">
        <v>693537.60299498413</v>
      </c>
      <c r="AQ84" s="88">
        <v>6.1034727008271066</v>
      </c>
      <c r="AR84" s="85">
        <v>995002.83174196701</v>
      </c>
      <c r="AS84" s="88">
        <v>9.7557905280070489</v>
      </c>
      <c r="AT84" s="85">
        <v>1688540.4347369513</v>
      </c>
      <c r="AU84" s="89">
        <v>7.8310574328889642</v>
      </c>
      <c r="AV84" s="178">
        <f t="shared" si="116"/>
        <v>2729819.9903171835</v>
      </c>
      <c r="AW84" s="179">
        <f t="shared" si="117"/>
        <v>1378448.5296828172</v>
      </c>
      <c r="AX84" s="180">
        <f t="shared" si="118"/>
        <v>4108268.5200000005</v>
      </c>
      <c r="AY84" s="82"/>
      <c r="AZ84" s="84">
        <v>345129.69624378317</v>
      </c>
      <c r="BA84" s="88">
        <v>3.149453353078763</v>
      </c>
      <c r="BB84" s="88">
        <v>45287.298756216842</v>
      </c>
      <c r="BC84" s="88">
        <v>2.868463311136106</v>
      </c>
      <c r="BD84" s="85">
        <v>390416.995</v>
      </c>
      <c r="BE84" s="89">
        <v>3.1140684921673101</v>
      </c>
      <c r="BF84" s="87">
        <v>1150897.1433220708</v>
      </c>
      <c r="BG84" s="88">
        <v>2.2169600917723797</v>
      </c>
      <c r="BH84" s="85">
        <v>771905.18047792977</v>
      </c>
      <c r="BI84" s="88">
        <v>3.9696846514678827</v>
      </c>
      <c r="BJ84" s="85">
        <v>1922802.3238000006</v>
      </c>
      <c r="BK84" s="89">
        <v>2.6945741753937531</v>
      </c>
      <c r="BL84" s="178">
        <f t="shared" si="119"/>
        <v>1496026.8395658541</v>
      </c>
      <c r="BM84" s="179">
        <f t="shared" si="120"/>
        <v>817192.47923414665</v>
      </c>
      <c r="BN84" s="180">
        <f t="shared" si="121"/>
        <v>2313219.3188000005</v>
      </c>
      <c r="BO84" s="82"/>
      <c r="BP84" s="84">
        <v>7933129.3099999977</v>
      </c>
      <c r="BQ84" s="88">
        <v>103.92246630074536</v>
      </c>
      <c r="BR84" s="88">
        <v>1068061.2200000002</v>
      </c>
      <c r="BS84" s="88">
        <v>110.89826809261761</v>
      </c>
      <c r="BT84" s="85">
        <v>9001190.5299999975</v>
      </c>
      <c r="BU84" s="89">
        <v>104.70396577796386</v>
      </c>
      <c r="BV84" s="87">
        <v>5824139.799999998</v>
      </c>
      <c r="BW84" s="88">
        <v>25.826869232440668</v>
      </c>
      <c r="BX84" s="85">
        <v>3666424.1600000011</v>
      </c>
      <c r="BY84" s="88">
        <v>31.269875395519023</v>
      </c>
      <c r="BZ84" s="85">
        <v>9490563.959999999</v>
      </c>
      <c r="CA84" s="89">
        <v>27.688818233272453</v>
      </c>
      <c r="CB84" s="178">
        <f t="shared" si="122"/>
        <v>13757269.109999996</v>
      </c>
      <c r="CC84" s="179">
        <f t="shared" si="123"/>
        <v>4734485.3800000008</v>
      </c>
      <c r="CD84" s="180">
        <f t="shared" si="124"/>
        <v>18491754.489999995</v>
      </c>
      <c r="CE84" s="82"/>
      <c r="CF84" s="84"/>
      <c r="CG84" s="88">
        <f t="shared" si="125"/>
        <v>0</v>
      </c>
      <c r="CH84" s="88"/>
      <c r="CI84" s="88">
        <f t="shared" si="126"/>
        <v>0</v>
      </c>
      <c r="CJ84" s="85">
        <v>0</v>
      </c>
      <c r="CK84" s="89">
        <f t="shared" si="127"/>
        <v>0</v>
      </c>
      <c r="CL84" s="87">
        <v>0</v>
      </c>
      <c r="CM84" s="88">
        <f t="shared" si="128"/>
        <v>0</v>
      </c>
      <c r="CN84" s="85">
        <v>0</v>
      </c>
      <c r="CO84" s="88">
        <f t="shared" si="129"/>
        <v>0</v>
      </c>
      <c r="CP84" s="85">
        <v>0</v>
      </c>
      <c r="CQ84" s="89">
        <f t="shared" si="130"/>
        <v>0</v>
      </c>
      <c r="CR84" s="178">
        <f t="shared" si="131"/>
        <v>0</v>
      </c>
      <c r="CS84" s="179">
        <f t="shared" si="132"/>
        <v>0</v>
      </c>
      <c r="CT84" s="180">
        <f t="shared" si="133"/>
        <v>0</v>
      </c>
      <c r="CU84" s="82"/>
      <c r="CV84" s="87">
        <f t="shared" si="134"/>
        <v>11902515.363663012</v>
      </c>
      <c r="CW84" s="88">
        <f t="shared" si="108"/>
        <v>18.091376133949748</v>
      </c>
      <c r="CX84" s="88">
        <f t="shared" si="135"/>
        <v>1699427.9349929793</v>
      </c>
      <c r="CY84" s="88">
        <f t="shared" si="136"/>
        <v>17.854884797152547</v>
      </c>
      <c r="CZ84" s="85">
        <f t="shared" si="137"/>
        <v>13601943.298655991</v>
      </c>
      <c r="DA84" s="89">
        <f t="shared" si="138"/>
        <v>18.061486989827245</v>
      </c>
      <c r="DB84" s="87">
        <f t="shared" si="139"/>
        <v>10741402.526132893</v>
      </c>
      <c r="DC84" s="88">
        <f t="shared" si="100"/>
        <v>4.4469000278341637</v>
      </c>
      <c r="DD84" s="85">
        <f t="shared" si="140"/>
        <v>6343137.5267222319</v>
      </c>
      <c r="DE84" s="88">
        <f t="shared" si="141"/>
        <v>6.1448672403452518</v>
      </c>
      <c r="DF84" s="85">
        <f t="shared" si="142"/>
        <v>17084540.052855127</v>
      </c>
      <c r="DG84" s="89">
        <f t="shared" si="143"/>
        <v>4.955276606101064</v>
      </c>
      <c r="DH84" s="226"/>
      <c r="DI84" s="239" t="s">
        <v>147</v>
      </c>
      <c r="DJ84" s="87">
        <f t="shared" si="144"/>
        <v>13601943.298655991</v>
      </c>
      <c r="DK84" s="85">
        <f t="shared" si="145"/>
        <v>17084540.052855127</v>
      </c>
      <c r="DL84" s="86">
        <f t="shared" si="146"/>
        <v>30686483.351511117</v>
      </c>
      <c r="DM84"/>
    </row>
    <row r="85" spans="1:119" s="101" customFormat="1" ht="15.6">
      <c r="A85" s="74">
        <v>70</v>
      </c>
      <c r="B85" s="74" t="s">
        <v>148</v>
      </c>
      <c r="C85" s="83"/>
      <c r="D85" s="84">
        <v>17468.211707999999</v>
      </c>
      <c r="E85" s="88">
        <v>0.17531148531227103</v>
      </c>
      <c r="F85" s="88">
        <v>0</v>
      </c>
      <c r="G85" s="88">
        <v>0</v>
      </c>
      <c r="H85" s="85">
        <v>17468.211707999999</v>
      </c>
      <c r="I85" s="89">
        <v>0.153283711021411</v>
      </c>
      <c r="J85" s="87">
        <v>49073.285476000005</v>
      </c>
      <c r="K85" s="88">
        <v>0.1984330438488662</v>
      </c>
      <c r="L85" s="85">
        <v>0</v>
      </c>
      <c r="M85" s="88">
        <v>0</v>
      </c>
      <c r="N85" s="85">
        <v>49073.285476000005</v>
      </c>
      <c r="O85" s="89">
        <v>0.10990214386878022</v>
      </c>
      <c r="P85" s="178">
        <f t="shared" si="110"/>
        <v>66541.497184000007</v>
      </c>
      <c r="Q85" s="179">
        <f t="shared" si="111"/>
        <v>0</v>
      </c>
      <c r="R85" s="180">
        <f t="shared" si="112"/>
        <v>66541.497184000007</v>
      </c>
      <c r="S85" s="80"/>
      <c r="T85" s="84">
        <v>63839.934813307111</v>
      </c>
      <c r="U85" s="88">
        <v>0.34547288713300023</v>
      </c>
      <c r="V85" s="88">
        <v>9177.0171867910976</v>
      </c>
      <c r="W85" s="88">
        <v>0.33848543769515704</v>
      </c>
      <c r="X85" s="85">
        <v>73016.952000098216</v>
      </c>
      <c r="Y85" s="89">
        <v>0.34457887136552851</v>
      </c>
      <c r="Z85" s="87">
        <v>42203.569149477713</v>
      </c>
      <c r="AA85" s="88">
        <v>5.0508415342103007E-2</v>
      </c>
      <c r="AB85" s="85">
        <v>18847.694413440076</v>
      </c>
      <c r="AC85" s="88">
        <v>7.3680793791448373E-2</v>
      </c>
      <c r="AD85" s="85">
        <v>61051.263562917789</v>
      </c>
      <c r="AE85" s="89">
        <v>5.5939664811442601E-2</v>
      </c>
      <c r="AF85" s="178">
        <f t="shared" si="113"/>
        <v>106043.50396278483</v>
      </c>
      <c r="AG85" s="179">
        <f t="shared" si="114"/>
        <v>28024.711600231174</v>
      </c>
      <c r="AH85" s="180">
        <f t="shared" si="115"/>
        <v>134068.21556301601</v>
      </c>
      <c r="AI85" s="82"/>
      <c r="AJ85" s="84">
        <v>0</v>
      </c>
      <c r="AK85" s="88">
        <v>0</v>
      </c>
      <c r="AL85" s="85">
        <v>0</v>
      </c>
      <c r="AM85" s="88">
        <v>0</v>
      </c>
      <c r="AN85" s="85">
        <v>0</v>
      </c>
      <c r="AO85" s="89">
        <v>0</v>
      </c>
      <c r="AP85" s="87">
        <v>0</v>
      </c>
      <c r="AQ85" s="88">
        <v>0</v>
      </c>
      <c r="AR85" s="85">
        <v>0</v>
      </c>
      <c r="AS85" s="88">
        <v>0</v>
      </c>
      <c r="AT85" s="85">
        <v>0</v>
      </c>
      <c r="AU85" s="89">
        <v>0</v>
      </c>
      <c r="AV85" s="178">
        <f t="shared" si="116"/>
        <v>0</v>
      </c>
      <c r="AW85" s="179">
        <f t="shared" si="117"/>
        <v>0</v>
      </c>
      <c r="AX85" s="180">
        <f t="shared" si="118"/>
        <v>0</v>
      </c>
      <c r="AY85" s="82"/>
      <c r="AZ85" s="84">
        <v>0</v>
      </c>
      <c r="BA85" s="88">
        <v>0</v>
      </c>
      <c r="BB85" s="88">
        <v>0</v>
      </c>
      <c r="BC85" s="88">
        <v>0</v>
      </c>
      <c r="BD85" s="85">
        <v>0</v>
      </c>
      <c r="BE85" s="89">
        <v>0</v>
      </c>
      <c r="BF85" s="87">
        <v>0</v>
      </c>
      <c r="BG85" s="88">
        <v>0</v>
      </c>
      <c r="BH85" s="85">
        <v>0</v>
      </c>
      <c r="BI85" s="88">
        <v>0</v>
      </c>
      <c r="BJ85" s="85">
        <v>0</v>
      </c>
      <c r="BK85" s="89">
        <v>0</v>
      </c>
      <c r="BL85" s="178">
        <f t="shared" si="119"/>
        <v>0</v>
      </c>
      <c r="BM85" s="179">
        <f t="shared" si="120"/>
        <v>0</v>
      </c>
      <c r="BN85" s="180">
        <f t="shared" si="121"/>
        <v>0</v>
      </c>
      <c r="BO85" s="82"/>
      <c r="BP85" s="84">
        <v>0</v>
      </c>
      <c r="BQ85" s="88">
        <v>0</v>
      </c>
      <c r="BR85" s="88">
        <v>0</v>
      </c>
      <c r="BS85" s="88">
        <v>0</v>
      </c>
      <c r="BT85" s="85">
        <v>0</v>
      </c>
      <c r="BU85" s="89">
        <v>0</v>
      </c>
      <c r="BV85" s="87">
        <v>0</v>
      </c>
      <c r="BW85" s="88">
        <v>0</v>
      </c>
      <c r="BX85" s="85">
        <v>0</v>
      </c>
      <c r="BY85" s="88">
        <v>0</v>
      </c>
      <c r="BZ85" s="85">
        <v>0</v>
      </c>
      <c r="CA85" s="89">
        <v>0</v>
      </c>
      <c r="CB85" s="178">
        <f t="shared" si="122"/>
        <v>0</v>
      </c>
      <c r="CC85" s="179">
        <f t="shared" si="123"/>
        <v>0</v>
      </c>
      <c r="CD85" s="180">
        <f t="shared" si="124"/>
        <v>0</v>
      </c>
      <c r="CE85" s="82"/>
      <c r="CF85" s="84"/>
      <c r="CG85" s="88">
        <f t="shared" si="125"/>
        <v>0</v>
      </c>
      <c r="CH85" s="88"/>
      <c r="CI85" s="88">
        <f t="shared" si="126"/>
        <v>0</v>
      </c>
      <c r="CJ85" s="85">
        <v>0</v>
      </c>
      <c r="CK85" s="89">
        <f t="shared" si="127"/>
        <v>0</v>
      </c>
      <c r="CL85" s="87">
        <v>0</v>
      </c>
      <c r="CM85" s="88">
        <f t="shared" si="128"/>
        <v>0</v>
      </c>
      <c r="CN85" s="85">
        <v>0</v>
      </c>
      <c r="CO85" s="88">
        <f t="shared" si="129"/>
        <v>0</v>
      </c>
      <c r="CP85" s="85">
        <v>0</v>
      </c>
      <c r="CQ85" s="89">
        <f t="shared" si="130"/>
        <v>0</v>
      </c>
      <c r="CR85" s="178">
        <f t="shared" si="131"/>
        <v>0</v>
      </c>
      <c r="CS85" s="179">
        <f t="shared" si="132"/>
        <v>0</v>
      </c>
      <c r="CT85" s="180">
        <f t="shared" si="133"/>
        <v>0</v>
      </c>
      <c r="CU85" s="82"/>
      <c r="CV85" s="87">
        <f t="shared" si="134"/>
        <v>81308.146521307106</v>
      </c>
      <c r="CW85" s="88">
        <f t="shared" si="108"/>
        <v>0.12358532768308647</v>
      </c>
      <c r="CX85" s="88">
        <f t="shared" si="135"/>
        <v>9177.0171867910976</v>
      </c>
      <c r="CY85" s="88">
        <f t="shared" si="136"/>
        <v>9.641749513333786E-2</v>
      </c>
      <c r="CZ85" s="85">
        <f t="shared" si="137"/>
        <v>90485.163708098204</v>
      </c>
      <c r="DA85" s="89">
        <f t="shared" si="138"/>
        <v>0.12015169973894019</v>
      </c>
      <c r="DB85" s="87">
        <f t="shared" si="139"/>
        <v>91276.854625477717</v>
      </c>
      <c r="DC85" s="88">
        <f t="shared" si="100"/>
        <v>3.7788272656865324E-2</v>
      </c>
      <c r="DD85" s="85">
        <f t="shared" si="140"/>
        <v>18847.694413440076</v>
      </c>
      <c r="DE85" s="88">
        <f t="shared" si="141"/>
        <v>1.8258563600312396E-2</v>
      </c>
      <c r="DF85" s="85">
        <f t="shared" si="142"/>
        <v>110124.54903891779</v>
      </c>
      <c r="DG85" s="89">
        <f t="shared" si="143"/>
        <v>3.1941018015219154E-2</v>
      </c>
      <c r="DH85" s="226"/>
      <c r="DI85" s="239" t="s">
        <v>148</v>
      </c>
      <c r="DJ85" s="87">
        <f t="shared" si="144"/>
        <v>90485.163708098204</v>
      </c>
      <c r="DK85" s="85">
        <f t="shared" si="145"/>
        <v>110124.54903891779</v>
      </c>
      <c r="DL85" s="86">
        <f t="shared" si="146"/>
        <v>200609.71274701599</v>
      </c>
      <c r="DM85"/>
    </row>
    <row r="86" spans="1:119" s="101" customFormat="1" ht="15.6">
      <c r="A86" s="74">
        <v>71</v>
      </c>
      <c r="B86" s="74" t="s">
        <v>149</v>
      </c>
      <c r="C86" s="83"/>
      <c r="D86" s="84">
        <v>8891.9358069999998</v>
      </c>
      <c r="E86" s="88">
        <v>8.9239728696018705E-2</v>
      </c>
      <c r="F86" s="88">
        <v>0</v>
      </c>
      <c r="G86" s="88">
        <v>0</v>
      </c>
      <c r="H86" s="85">
        <v>8891.9358069999998</v>
      </c>
      <c r="I86" s="89">
        <v>7.8026814733239733E-2</v>
      </c>
      <c r="J86" s="87">
        <v>11465.969278</v>
      </c>
      <c r="K86" s="88">
        <v>4.6363865032510596E-2</v>
      </c>
      <c r="L86" s="85">
        <v>0</v>
      </c>
      <c r="M86" s="88">
        <v>0</v>
      </c>
      <c r="N86" s="85">
        <v>11465.969278</v>
      </c>
      <c r="O86" s="89">
        <v>2.5678627240111263E-2</v>
      </c>
      <c r="P86" s="178">
        <f t="shared" si="110"/>
        <v>20357.905084999999</v>
      </c>
      <c r="Q86" s="179">
        <f t="shared" si="111"/>
        <v>0</v>
      </c>
      <c r="R86" s="180">
        <f t="shared" si="112"/>
        <v>20357.905084999999</v>
      </c>
      <c r="S86" s="80"/>
      <c r="T86" s="84">
        <v>12274.167184334618</v>
      </c>
      <c r="U86" s="88">
        <v>6.6422247872366572E-2</v>
      </c>
      <c r="V86" s="88">
        <v>1764.4166387949824</v>
      </c>
      <c r="W86" s="88">
        <v>6.5078807863491531E-2</v>
      </c>
      <c r="X86" s="85">
        <v>14038.5838231296</v>
      </c>
      <c r="Y86" s="89">
        <v>6.6250360181261153E-2</v>
      </c>
      <c r="Z86" s="87">
        <v>8114.2574006566629</v>
      </c>
      <c r="AA86" s="88">
        <v>9.7109863275668413E-3</v>
      </c>
      <c r="AB86" s="85">
        <v>3623.7466868714828</v>
      </c>
      <c r="AC86" s="88">
        <v>1.4166217179191261E-2</v>
      </c>
      <c r="AD86" s="85">
        <v>11738.004087528145</v>
      </c>
      <c r="AE86" s="89">
        <v>1.0755223985413056E-2</v>
      </c>
      <c r="AF86" s="178">
        <f t="shared" si="113"/>
        <v>20388.42458499128</v>
      </c>
      <c r="AG86" s="179">
        <f t="shared" si="114"/>
        <v>5388.1633256664654</v>
      </c>
      <c r="AH86" s="180">
        <f t="shared" si="115"/>
        <v>25776.587910657745</v>
      </c>
      <c r="AI86" s="82"/>
      <c r="AJ86" s="84">
        <v>0</v>
      </c>
      <c r="AK86" s="88">
        <v>0</v>
      </c>
      <c r="AL86" s="85">
        <v>0</v>
      </c>
      <c r="AM86" s="88">
        <v>0</v>
      </c>
      <c r="AN86" s="85">
        <v>0</v>
      </c>
      <c r="AO86" s="89">
        <v>0</v>
      </c>
      <c r="AP86" s="87">
        <v>0</v>
      </c>
      <c r="AQ86" s="88">
        <v>0</v>
      </c>
      <c r="AR86" s="85">
        <v>0</v>
      </c>
      <c r="AS86" s="88">
        <v>0</v>
      </c>
      <c r="AT86" s="85">
        <v>0</v>
      </c>
      <c r="AU86" s="89">
        <v>0</v>
      </c>
      <c r="AV86" s="178">
        <f t="shared" si="116"/>
        <v>0</v>
      </c>
      <c r="AW86" s="179">
        <f t="shared" si="117"/>
        <v>0</v>
      </c>
      <c r="AX86" s="180">
        <f t="shared" si="118"/>
        <v>0</v>
      </c>
      <c r="AY86" s="82"/>
      <c r="AZ86" s="84">
        <v>0</v>
      </c>
      <c r="BA86" s="88">
        <v>0</v>
      </c>
      <c r="BB86" s="88">
        <v>0</v>
      </c>
      <c r="BC86" s="88">
        <v>0</v>
      </c>
      <c r="BD86" s="85">
        <v>0</v>
      </c>
      <c r="BE86" s="89">
        <v>0</v>
      </c>
      <c r="BF86" s="87">
        <v>0</v>
      </c>
      <c r="BG86" s="88">
        <v>0</v>
      </c>
      <c r="BH86" s="85">
        <v>0</v>
      </c>
      <c r="BI86" s="88">
        <v>0</v>
      </c>
      <c r="BJ86" s="85">
        <v>0</v>
      </c>
      <c r="BK86" s="89">
        <v>0</v>
      </c>
      <c r="BL86" s="178">
        <f t="shared" si="119"/>
        <v>0</v>
      </c>
      <c r="BM86" s="179">
        <f t="shared" si="120"/>
        <v>0</v>
      </c>
      <c r="BN86" s="180">
        <f t="shared" si="121"/>
        <v>0</v>
      </c>
      <c r="BO86" s="82"/>
      <c r="BP86" s="84">
        <v>0</v>
      </c>
      <c r="BQ86" s="88">
        <v>0</v>
      </c>
      <c r="BR86" s="88">
        <v>0</v>
      </c>
      <c r="BS86" s="88">
        <v>0</v>
      </c>
      <c r="BT86" s="85">
        <v>0</v>
      </c>
      <c r="BU86" s="89">
        <v>0</v>
      </c>
      <c r="BV86" s="87">
        <v>0</v>
      </c>
      <c r="BW86" s="88">
        <v>0</v>
      </c>
      <c r="BX86" s="85">
        <v>0</v>
      </c>
      <c r="BY86" s="88">
        <v>0</v>
      </c>
      <c r="BZ86" s="85">
        <v>0</v>
      </c>
      <c r="CA86" s="89">
        <v>0</v>
      </c>
      <c r="CB86" s="178">
        <f t="shared" si="122"/>
        <v>0</v>
      </c>
      <c r="CC86" s="179">
        <f t="shared" si="123"/>
        <v>0</v>
      </c>
      <c r="CD86" s="180">
        <f t="shared" si="124"/>
        <v>0</v>
      </c>
      <c r="CE86" s="82"/>
      <c r="CF86" s="84"/>
      <c r="CG86" s="88">
        <f t="shared" si="125"/>
        <v>0</v>
      </c>
      <c r="CH86" s="88"/>
      <c r="CI86" s="88">
        <f t="shared" si="126"/>
        <v>0</v>
      </c>
      <c r="CJ86" s="85">
        <v>0</v>
      </c>
      <c r="CK86" s="89">
        <f t="shared" si="127"/>
        <v>0</v>
      </c>
      <c r="CL86" s="87">
        <v>0</v>
      </c>
      <c r="CM86" s="88">
        <f t="shared" si="128"/>
        <v>0</v>
      </c>
      <c r="CN86" s="85">
        <v>0</v>
      </c>
      <c r="CO86" s="88">
        <f t="shared" si="129"/>
        <v>0</v>
      </c>
      <c r="CP86" s="85">
        <v>0</v>
      </c>
      <c r="CQ86" s="89">
        <f t="shared" si="130"/>
        <v>0</v>
      </c>
      <c r="CR86" s="178">
        <f t="shared" si="131"/>
        <v>0</v>
      </c>
      <c r="CS86" s="179">
        <f t="shared" si="132"/>
        <v>0</v>
      </c>
      <c r="CT86" s="180">
        <f t="shared" si="133"/>
        <v>0</v>
      </c>
      <c r="CU86" s="82"/>
      <c r="CV86" s="87">
        <f t="shared" si="134"/>
        <v>21166.102991334617</v>
      </c>
      <c r="CW86" s="88">
        <f t="shared" si="108"/>
        <v>3.2171681262867798E-2</v>
      </c>
      <c r="CX86" s="88">
        <f t="shared" si="135"/>
        <v>1764.4166387949824</v>
      </c>
      <c r="CY86" s="88">
        <f t="shared" si="136"/>
        <v>1.8537682693790528E-2</v>
      </c>
      <c r="CZ86" s="85">
        <f t="shared" si="137"/>
        <v>22930.519630129598</v>
      </c>
      <c r="DA86" s="89">
        <f t="shared" si="138"/>
        <v>3.0448537600541763E-2</v>
      </c>
      <c r="DB86" s="87">
        <f t="shared" si="139"/>
        <v>19580.226678656662</v>
      </c>
      <c r="DC86" s="88">
        <f t="shared" si="100"/>
        <v>8.1061398034828931E-3</v>
      </c>
      <c r="DD86" s="85">
        <f t="shared" si="140"/>
        <v>3623.7466868714828</v>
      </c>
      <c r="DE86" s="88">
        <f t="shared" si="141"/>
        <v>3.510477616110075E-3</v>
      </c>
      <c r="DF86" s="85">
        <f t="shared" si="142"/>
        <v>23203.973365528145</v>
      </c>
      <c r="DG86" s="89">
        <f t="shared" si="143"/>
        <v>6.7301844843975344E-3</v>
      </c>
      <c r="DH86" s="226"/>
      <c r="DI86" s="239" t="s">
        <v>149</v>
      </c>
      <c r="DJ86" s="87">
        <f t="shared" si="144"/>
        <v>22930.519630129598</v>
      </c>
      <c r="DK86" s="85">
        <f t="shared" si="145"/>
        <v>23203.973365528145</v>
      </c>
      <c r="DL86" s="86">
        <f t="shared" si="146"/>
        <v>46134.49299565774</v>
      </c>
      <c r="DM86"/>
    </row>
    <row r="87" spans="1:119" s="101" customFormat="1" ht="15.6">
      <c r="A87" s="74">
        <v>72</v>
      </c>
      <c r="B87" s="74" t="s">
        <v>150</v>
      </c>
      <c r="C87" s="83"/>
      <c r="D87" s="84">
        <v>131683.59127924033</v>
      </c>
      <c r="E87" s="88">
        <v>1.3215803863795057</v>
      </c>
      <c r="F87" s="88">
        <v>5562.6387207596699</v>
      </c>
      <c r="G87" s="88">
        <v>0.3884795530944668</v>
      </c>
      <c r="H87" s="85">
        <v>137246.22999999998</v>
      </c>
      <c r="I87" s="89">
        <v>1.2043368725868724</v>
      </c>
      <c r="J87" s="87">
        <v>13495.369082062018</v>
      </c>
      <c r="K87" s="88">
        <v>5.4569958763554242E-2</v>
      </c>
      <c r="L87" s="85">
        <v>14212.290917937982</v>
      </c>
      <c r="M87" s="88">
        <v>7.1341827973626259E-2</v>
      </c>
      <c r="N87" s="85">
        <v>27707.66</v>
      </c>
      <c r="O87" s="89">
        <v>6.2052727997527535E-2</v>
      </c>
      <c r="P87" s="178">
        <f t="shared" si="110"/>
        <v>145178.96036130234</v>
      </c>
      <c r="Q87" s="179">
        <f t="shared" si="111"/>
        <v>19774.929638697653</v>
      </c>
      <c r="R87" s="180">
        <f t="shared" si="112"/>
        <v>164953.88999999998</v>
      </c>
      <c r="S87" s="80"/>
      <c r="T87" s="84">
        <v>17464.811073043849</v>
      </c>
      <c r="U87" s="88">
        <v>9.4511667693294277E-2</v>
      </c>
      <c r="V87" s="88">
        <v>2510.573857101972</v>
      </c>
      <c r="W87" s="88">
        <v>9.2600098004646358E-2</v>
      </c>
      <c r="X87" s="85">
        <v>19975.384930145821</v>
      </c>
      <c r="Y87" s="89">
        <v>9.4267090117817767E-2</v>
      </c>
      <c r="Z87" s="87">
        <v>11545.709812506422</v>
      </c>
      <c r="AA87" s="88">
        <v>1.3817682209863177E-2</v>
      </c>
      <c r="AB87" s="85">
        <v>5156.1992200621862</v>
      </c>
      <c r="AC87" s="88">
        <v>2.0156993377933662E-2</v>
      </c>
      <c r="AD87" s="85">
        <v>16701.909032568608</v>
      </c>
      <c r="AE87" s="89">
        <v>1.5303519345348682E-2</v>
      </c>
      <c r="AF87" s="178">
        <f t="shared" si="113"/>
        <v>29010.520885550271</v>
      </c>
      <c r="AG87" s="179">
        <f t="shared" si="114"/>
        <v>7666.7730771641582</v>
      </c>
      <c r="AH87" s="180">
        <f t="shared" si="115"/>
        <v>36677.29396271443</v>
      </c>
      <c r="AI87" s="82"/>
      <c r="AJ87" s="84">
        <v>6823.3598777059087</v>
      </c>
      <c r="AK87" s="88">
        <v>0.10982921882121958</v>
      </c>
      <c r="AL87" s="85">
        <v>2622.2504488308023</v>
      </c>
      <c r="AM87" s="88">
        <v>0.26584047534781047</v>
      </c>
      <c r="AN87" s="85">
        <v>9445.610326536711</v>
      </c>
      <c r="AO87" s="89">
        <v>0.13120543299213389</v>
      </c>
      <c r="AP87" s="87">
        <v>1524.6469472506315</v>
      </c>
      <c r="AQ87" s="88">
        <v>1.3417644523898896E-2</v>
      </c>
      <c r="AR87" s="85">
        <v>1795.5827262126149</v>
      </c>
      <c r="AS87" s="88">
        <v>1.7605305627090773E-2</v>
      </c>
      <c r="AT87" s="85">
        <v>3320.2296734632464</v>
      </c>
      <c r="AU87" s="89">
        <v>1.5398452254016289E-2</v>
      </c>
      <c r="AV87" s="178">
        <f t="shared" si="116"/>
        <v>8348.0068249565411</v>
      </c>
      <c r="AW87" s="179">
        <f t="shared" si="117"/>
        <v>4417.8331750434172</v>
      </c>
      <c r="AX87" s="180">
        <f t="shared" si="118"/>
        <v>12765.839999999958</v>
      </c>
      <c r="AY87" s="82"/>
      <c r="AZ87" s="84">
        <v>-151574.42091607815</v>
      </c>
      <c r="BA87" s="88">
        <v>-1.383180217149202</v>
      </c>
      <c r="BB87" s="88">
        <v>-19889.323226994387</v>
      </c>
      <c r="BC87" s="88">
        <v>-1.2597747166832016</v>
      </c>
      <c r="BD87" s="85">
        <v>-171463.74414307254</v>
      </c>
      <c r="BE87" s="89">
        <v>-1.3676398569303556</v>
      </c>
      <c r="BF87" s="87">
        <v>-13164.636348655496</v>
      </c>
      <c r="BG87" s="88">
        <v>-2.5358889434221089E-2</v>
      </c>
      <c r="BH87" s="85">
        <v>-8829.5040574199338</v>
      </c>
      <c r="BI87" s="88">
        <v>-4.5407580650141083E-2</v>
      </c>
      <c r="BJ87" s="85">
        <v>-21994.140406075428</v>
      </c>
      <c r="BK87" s="89">
        <v>-3.0822119369541354E-2</v>
      </c>
      <c r="BL87" s="178">
        <f t="shared" si="119"/>
        <v>-164739.05726473365</v>
      </c>
      <c r="BM87" s="179">
        <f t="shared" si="120"/>
        <v>-28718.827284414321</v>
      </c>
      <c r="BN87" s="180">
        <f t="shared" si="121"/>
        <v>-193457.88454914797</v>
      </c>
      <c r="BO87" s="82"/>
      <c r="BP87" s="84">
        <v>0</v>
      </c>
      <c r="BQ87" s="88">
        <v>0</v>
      </c>
      <c r="BR87" s="88">
        <v>0</v>
      </c>
      <c r="BS87" s="88">
        <v>0</v>
      </c>
      <c r="BT87" s="85">
        <v>0</v>
      </c>
      <c r="BU87" s="89">
        <v>0</v>
      </c>
      <c r="BV87" s="87">
        <v>0</v>
      </c>
      <c r="BW87" s="88">
        <v>0</v>
      </c>
      <c r="BX87" s="85">
        <v>0</v>
      </c>
      <c r="BY87" s="88">
        <v>0</v>
      </c>
      <c r="BZ87" s="85">
        <v>0</v>
      </c>
      <c r="CA87" s="89">
        <v>0</v>
      </c>
      <c r="CB87" s="178">
        <f t="shared" si="122"/>
        <v>0</v>
      </c>
      <c r="CC87" s="179">
        <f t="shared" si="123"/>
        <v>0</v>
      </c>
      <c r="CD87" s="180">
        <f t="shared" si="124"/>
        <v>0</v>
      </c>
      <c r="CE87" s="82"/>
      <c r="CF87" s="84"/>
      <c r="CG87" s="88">
        <f t="shared" si="125"/>
        <v>0</v>
      </c>
      <c r="CH87" s="88"/>
      <c r="CI87" s="88">
        <f t="shared" si="126"/>
        <v>0</v>
      </c>
      <c r="CJ87" s="85">
        <v>0</v>
      </c>
      <c r="CK87" s="89">
        <f t="shared" si="127"/>
        <v>0</v>
      </c>
      <c r="CL87" s="87">
        <v>0</v>
      </c>
      <c r="CM87" s="88">
        <f t="shared" si="128"/>
        <v>0</v>
      </c>
      <c r="CN87" s="85">
        <v>0</v>
      </c>
      <c r="CO87" s="88">
        <f t="shared" si="129"/>
        <v>0</v>
      </c>
      <c r="CP87" s="85">
        <v>0</v>
      </c>
      <c r="CQ87" s="89">
        <f t="shared" si="130"/>
        <v>0</v>
      </c>
      <c r="CR87" s="178">
        <f t="shared" si="131"/>
        <v>0</v>
      </c>
      <c r="CS87" s="179">
        <f t="shared" si="132"/>
        <v>0</v>
      </c>
      <c r="CT87" s="180">
        <f t="shared" si="133"/>
        <v>0</v>
      </c>
      <c r="CU87" s="82"/>
      <c r="CV87" s="87">
        <f t="shared" si="134"/>
        <v>4397.3413139119511</v>
      </c>
      <c r="CW87" s="88">
        <f t="shared" si="108"/>
        <v>6.6837935737690223E-3</v>
      </c>
      <c r="CX87" s="88">
        <f t="shared" si="135"/>
        <v>-9193.8602003019441</v>
      </c>
      <c r="CY87" s="88">
        <f t="shared" si="136"/>
        <v>-9.6594454720549949E-2</v>
      </c>
      <c r="CZ87" s="85">
        <f t="shared" si="137"/>
        <v>-4796.518886389993</v>
      </c>
      <c r="DA87" s="89">
        <f t="shared" si="138"/>
        <v>-6.3691092927547844E-3</v>
      </c>
      <c r="DB87" s="87">
        <f t="shared" si="139"/>
        <v>13401.089493163576</v>
      </c>
      <c r="DC87" s="88">
        <f t="shared" si="100"/>
        <v>5.5480003747342974E-3</v>
      </c>
      <c r="DD87" s="85">
        <f t="shared" si="140"/>
        <v>12334.56880679285</v>
      </c>
      <c r="DE87" s="88">
        <f t="shared" si="141"/>
        <v>1.1949021673476458E-2</v>
      </c>
      <c r="DF87" s="85">
        <f t="shared" si="142"/>
        <v>25735.658299956427</v>
      </c>
      <c r="DG87" s="89">
        <f t="shared" si="143"/>
        <v>7.4644857351645662E-3</v>
      </c>
      <c r="DH87" s="226"/>
      <c r="DI87" s="239" t="s">
        <v>150</v>
      </c>
      <c r="DJ87" s="87">
        <f t="shared" si="144"/>
        <v>-4796.518886389993</v>
      </c>
      <c r="DK87" s="85">
        <f t="shared" si="145"/>
        <v>25735.658299956427</v>
      </c>
      <c r="DL87" s="86">
        <f t="shared" si="146"/>
        <v>20939.139413566434</v>
      </c>
      <c r="DM87"/>
    </row>
    <row r="88" spans="1:119" s="101" customFormat="1" ht="15.6">
      <c r="A88" s="74">
        <v>73</v>
      </c>
      <c r="B88" s="74" t="s">
        <v>151</v>
      </c>
      <c r="C88" s="83"/>
      <c r="D88" s="84">
        <v>0</v>
      </c>
      <c r="E88" s="88">
        <v>0</v>
      </c>
      <c r="F88" s="88">
        <v>0</v>
      </c>
      <c r="G88" s="88">
        <v>0</v>
      </c>
      <c r="H88" s="85">
        <v>0</v>
      </c>
      <c r="I88" s="89">
        <v>0</v>
      </c>
      <c r="J88" s="87">
        <v>0</v>
      </c>
      <c r="K88" s="88">
        <v>0</v>
      </c>
      <c r="L88" s="85">
        <v>0</v>
      </c>
      <c r="M88" s="88">
        <v>0</v>
      </c>
      <c r="N88" s="85">
        <v>0</v>
      </c>
      <c r="O88" s="89">
        <v>0</v>
      </c>
      <c r="P88" s="178">
        <f t="shared" si="110"/>
        <v>0</v>
      </c>
      <c r="Q88" s="179">
        <f t="shared" si="111"/>
        <v>0</v>
      </c>
      <c r="R88" s="180">
        <f t="shared" si="112"/>
        <v>0</v>
      </c>
      <c r="S88" s="80"/>
      <c r="T88" s="84">
        <v>111440.51999999999</v>
      </c>
      <c r="U88" s="88">
        <v>0.60306575031116394</v>
      </c>
      <c r="V88" s="88">
        <v>8161.4500000000007</v>
      </c>
      <c r="W88" s="88">
        <v>0.30102722041900271</v>
      </c>
      <c r="X88" s="85">
        <v>119601.96999999999</v>
      </c>
      <c r="Y88" s="89">
        <v>0.56442114751158545</v>
      </c>
      <c r="Z88" s="87">
        <v>48989.099999999991</v>
      </c>
      <c r="AA88" s="88">
        <v>5.8629207432007897E-2</v>
      </c>
      <c r="AB88" s="85">
        <v>21025.089999999997</v>
      </c>
      <c r="AC88" s="88">
        <v>8.219282882854706E-2</v>
      </c>
      <c r="AD88" s="85">
        <v>70014.189999999988</v>
      </c>
      <c r="AE88" s="89">
        <v>6.415215823679625E-2</v>
      </c>
      <c r="AF88" s="178">
        <f t="shared" si="113"/>
        <v>160429.62</v>
      </c>
      <c r="AG88" s="179">
        <f t="shared" si="114"/>
        <v>29186.539999999997</v>
      </c>
      <c r="AH88" s="180">
        <f t="shared" si="115"/>
        <v>189616.16</v>
      </c>
      <c r="AI88" s="82"/>
      <c r="AJ88" s="84">
        <v>0</v>
      </c>
      <c r="AK88" s="88">
        <v>0</v>
      </c>
      <c r="AL88" s="85">
        <v>0</v>
      </c>
      <c r="AM88" s="88">
        <v>0</v>
      </c>
      <c r="AN88" s="85">
        <v>0</v>
      </c>
      <c r="AO88" s="89">
        <v>0</v>
      </c>
      <c r="AP88" s="87">
        <v>0</v>
      </c>
      <c r="AQ88" s="88">
        <v>0</v>
      </c>
      <c r="AR88" s="85">
        <v>0</v>
      </c>
      <c r="AS88" s="88">
        <v>0</v>
      </c>
      <c r="AT88" s="85">
        <v>0</v>
      </c>
      <c r="AU88" s="89">
        <v>0</v>
      </c>
      <c r="AV88" s="178">
        <f t="shared" si="116"/>
        <v>0</v>
      </c>
      <c r="AW88" s="179">
        <f t="shared" si="117"/>
        <v>0</v>
      </c>
      <c r="AX88" s="180">
        <f t="shared" si="118"/>
        <v>0</v>
      </c>
      <c r="AY88" s="82"/>
      <c r="AZ88" s="84">
        <v>29997.92603361384</v>
      </c>
      <c r="BA88" s="88">
        <v>0.27374366726542049</v>
      </c>
      <c r="BB88" s="88">
        <v>3936.2739663861557</v>
      </c>
      <c r="BC88" s="88">
        <v>0.24932062112909525</v>
      </c>
      <c r="BD88" s="85">
        <v>33934.199999999997</v>
      </c>
      <c r="BE88" s="89">
        <v>0.27066809175892542</v>
      </c>
      <c r="BF88" s="87">
        <v>5251.9644449279012</v>
      </c>
      <c r="BG88" s="88">
        <v>1.0116799442393186E-2</v>
      </c>
      <c r="BH88" s="85">
        <v>3522.485555072104</v>
      </c>
      <c r="BI88" s="88">
        <v>1.8115122422587317E-2</v>
      </c>
      <c r="BJ88" s="85">
        <v>8774.4500000000044</v>
      </c>
      <c r="BK88" s="89">
        <v>1.2296327126627182E-2</v>
      </c>
      <c r="BL88" s="178">
        <f t="shared" si="119"/>
        <v>35249.89047854174</v>
      </c>
      <c r="BM88" s="179">
        <f t="shared" si="120"/>
        <v>7458.7595214582598</v>
      </c>
      <c r="BN88" s="180">
        <f t="shared" si="121"/>
        <v>42708.65</v>
      </c>
      <c r="BO88" s="82"/>
      <c r="BP88" s="84">
        <v>291.66000000000349</v>
      </c>
      <c r="BQ88" s="88">
        <v>3.8206898358594584E-3</v>
      </c>
      <c r="BR88" s="88">
        <v>4024.8999999999987</v>
      </c>
      <c r="BS88" s="88">
        <v>0.41791091267781111</v>
      </c>
      <c r="BT88" s="85">
        <v>4316.5600000000022</v>
      </c>
      <c r="BU88" s="89">
        <v>5.0211241392145937E-2</v>
      </c>
      <c r="BV88" s="87">
        <v>11489.949999999999</v>
      </c>
      <c r="BW88" s="88">
        <v>5.0951633430447833E-2</v>
      </c>
      <c r="BX88" s="85">
        <v>-4550.7300000000077</v>
      </c>
      <c r="BY88" s="88">
        <v>-3.8811865144007369E-2</v>
      </c>
      <c r="BZ88" s="85">
        <v>6939.2199999999912</v>
      </c>
      <c r="CA88" s="89">
        <v>2.024524591694429E-2</v>
      </c>
      <c r="CB88" s="178">
        <f t="shared" si="122"/>
        <v>11781.610000000002</v>
      </c>
      <c r="CC88" s="179">
        <f t="shared" si="123"/>
        <v>-525.83000000000902</v>
      </c>
      <c r="CD88" s="180">
        <f t="shared" si="124"/>
        <v>11255.779999999993</v>
      </c>
      <c r="CE88" s="82"/>
      <c r="CF88" s="84"/>
      <c r="CG88" s="88">
        <f t="shared" si="125"/>
        <v>0</v>
      </c>
      <c r="CH88" s="88"/>
      <c r="CI88" s="88">
        <f t="shared" si="126"/>
        <v>0</v>
      </c>
      <c r="CJ88" s="85">
        <v>0</v>
      </c>
      <c r="CK88" s="89">
        <f t="shared" si="127"/>
        <v>0</v>
      </c>
      <c r="CL88" s="87">
        <v>0</v>
      </c>
      <c r="CM88" s="88">
        <f t="shared" si="128"/>
        <v>0</v>
      </c>
      <c r="CN88" s="85">
        <v>0</v>
      </c>
      <c r="CO88" s="88">
        <f t="shared" si="129"/>
        <v>0</v>
      </c>
      <c r="CP88" s="85">
        <v>0</v>
      </c>
      <c r="CQ88" s="89">
        <f t="shared" si="130"/>
        <v>0</v>
      </c>
      <c r="CR88" s="178">
        <f t="shared" si="131"/>
        <v>0</v>
      </c>
      <c r="CS88" s="179">
        <f t="shared" si="132"/>
        <v>0</v>
      </c>
      <c r="CT88" s="180">
        <f t="shared" si="133"/>
        <v>0</v>
      </c>
      <c r="CU88" s="82"/>
      <c r="CV88" s="87">
        <f t="shared" si="134"/>
        <v>141730.10603361382</v>
      </c>
      <c r="CW88" s="88">
        <f t="shared" si="108"/>
        <v>0.21542443587903806</v>
      </c>
      <c r="CX88" s="88">
        <f t="shared" si="135"/>
        <v>16122.623966386156</v>
      </c>
      <c r="CY88" s="88">
        <f t="shared" si="136"/>
        <v>0.16939088008390582</v>
      </c>
      <c r="CZ88" s="85">
        <f t="shared" si="137"/>
        <v>157852.72999999998</v>
      </c>
      <c r="DA88" s="89">
        <f t="shared" si="138"/>
        <v>0.20960644862307473</v>
      </c>
      <c r="DB88" s="87">
        <f t="shared" si="139"/>
        <v>65731.014444927889</v>
      </c>
      <c r="DC88" s="88">
        <f t="shared" si="100"/>
        <v>2.7212391422216896E-2</v>
      </c>
      <c r="DD88" s="85">
        <f t="shared" si="140"/>
        <v>19996.845555072094</v>
      </c>
      <c r="DE88" s="88">
        <f t="shared" si="141"/>
        <v>1.9371795210800409E-2</v>
      </c>
      <c r="DF88" s="85">
        <f t="shared" si="142"/>
        <v>85727.859999999986</v>
      </c>
      <c r="DG88" s="89">
        <f t="shared" si="143"/>
        <v>2.4864892928628458E-2</v>
      </c>
      <c r="DH88" s="226"/>
      <c r="DI88" s="239" t="s">
        <v>151</v>
      </c>
      <c r="DJ88" s="87">
        <f t="shared" si="144"/>
        <v>157852.72999999998</v>
      </c>
      <c r="DK88" s="85">
        <f t="shared" si="145"/>
        <v>85727.859999999986</v>
      </c>
      <c r="DL88" s="86">
        <f t="shared" si="146"/>
        <v>243580.58999999997</v>
      </c>
      <c r="DM88"/>
    </row>
    <row r="89" spans="1:119" s="101" customFormat="1" ht="15.6">
      <c r="A89" s="74">
        <v>74</v>
      </c>
      <c r="B89" s="74" t="s">
        <v>152</v>
      </c>
      <c r="C89" s="83"/>
      <c r="D89" s="84">
        <v>0</v>
      </c>
      <c r="E89" s="88">
        <v>0</v>
      </c>
      <c r="F89" s="88">
        <v>0</v>
      </c>
      <c r="G89" s="88">
        <v>0</v>
      </c>
      <c r="H89" s="85">
        <v>0</v>
      </c>
      <c r="I89" s="89">
        <v>0</v>
      </c>
      <c r="J89" s="87">
        <v>0</v>
      </c>
      <c r="K89" s="88">
        <v>0</v>
      </c>
      <c r="L89" s="85">
        <v>0</v>
      </c>
      <c r="M89" s="88">
        <v>0</v>
      </c>
      <c r="N89" s="85">
        <v>0</v>
      </c>
      <c r="O89" s="89">
        <v>0</v>
      </c>
      <c r="P89" s="178">
        <f t="shared" si="110"/>
        <v>0</v>
      </c>
      <c r="Q89" s="179">
        <f t="shared" si="111"/>
        <v>0</v>
      </c>
      <c r="R89" s="180">
        <f t="shared" si="112"/>
        <v>0</v>
      </c>
      <c r="S89" s="80"/>
      <c r="T89" s="84">
        <v>0</v>
      </c>
      <c r="U89" s="88">
        <v>0</v>
      </c>
      <c r="V89" s="88">
        <v>0</v>
      </c>
      <c r="W89" s="88">
        <v>0</v>
      </c>
      <c r="X89" s="85">
        <v>0</v>
      </c>
      <c r="Y89" s="89">
        <v>0</v>
      </c>
      <c r="Z89" s="87">
        <v>0</v>
      </c>
      <c r="AA89" s="88">
        <v>0</v>
      </c>
      <c r="AB89" s="85">
        <v>0</v>
      </c>
      <c r="AC89" s="88">
        <v>0</v>
      </c>
      <c r="AD89" s="85">
        <v>0</v>
      </c>
      <c r="AE89" s="89">
        <v>0</v>
      </c>
      <c r="AF89" s="178">
        <f t="shared" si="113"/>
        <v>0</v>
      </c>
      <c r="AG89" s="179">
        <f t="shared" si="114"/>
        <v>0</v>
      </c>
      <c r="AH89" s="180">
        <f t="shared" si="115"/>
        <v>0</v>
      </c>
      <c r="AI89" s="82"/>
      <c r="AJ89" s="84">
        <v>0</v>
      </c>
      <c r="AK89" s="88">
        <v>0</v>
      </c>
      <c r="AL89" s="85">
        <v>0</v>
      </c>
      <c r="AM89" s="88">
        <v>0</v>
      </c>
      <c r="AN89" s="85">
        <v>0</v>
      </c>
      <c r="AO89" s="89">
        <v>0</v>
      </c>
      <c r="AP89" s="87">
        <v>0</v>
      </c>
      <c r="AQ89" s="88">
        <v>0</v>
      </c>
      <c r="AR89" s="85">
        <v>0</v>
      </c>
      <c r="AS89" s="88">
        <v>0</v>
      </c>
      <c r="AT89" s="85">
        <v>0</v>
      </c>
      <c r="AU89" s="89">
        <v>0</v>
      </c>
      <c r="AV89" s="178">
        <f t="shared" si="116"/>
        <v>0</v>
      </c>
      <c r="AW89" s="179">
        <f t="shared" si="117"/>
        <v>0</v>
      </c>
      <c r="AX89" s="180">
        <f t="shared" si="118"/>
        <v>0</v>
      </c>
      <c r="AY89" s="82"/>
      <c r="AZ89" s="84">
        <v>0</v>
      </c>
      <c r="BA89" s="88">
        <v>0</v>
      </c>
      <c r="BB89" s="88">
        <v>0</v>
      </c>
      <c r="BC89" s="88">
        <v>0</v>
      </c>
      <c r="BD89" s="85">
        <v>0</v>
      </c>
      <c r="BE89" s="89">
        <v>0</v>
      </c>
      <c r="BF89" s="87">
        <v>0</v>
      </c>
      <c r="BG89" s="88">
        <v>0</v>
      </c>
      <c r="BH89" s="85">
        <v>0</v>
      </c>
      <c r="BI89" s="88">
        <v>0</v>
      </c>
      <c r="BJ89" s="85">
        <v>0</v>
      </c>
      <c r="BK89" s="89">
        <v>0</v>
      </c>
      <c r="BL89" s="178">
        <f t="shared" si="119"/>
        <v>0</v>
      </c>
      <c r="BM89" s="179">
        <f t="shared" si="120"/>
        <v>0</v>
      </c>
      <c r="BN89" s="180">
        <f t="shared" si="121"/>
        <v>0</v>
      </c>
      <c r="BO89" s="82"/>
      <c r="BP89" s="84">
        <v>0</v>
      </c>
      <c r="BQ89" s="88">
        <v>0</v>
      </c>
      <c r="BR89" s="88">
        <v>0</v>
      </c>
      <c r="BS89" s="88">
        <v>0</v>
      </c>
      <c r="BT89" s="85">
        <v>0</v>
      </c>
      <c r="BU89" s="89">
        <v>0</v>
      </c>
      <c r="BV89" s="87">
        <v>0</v>
      </c>
      <c r="BW89" s="88">
        <v>0</v>
      </c>
      <c r="BX89" s="85">
        <v>0</v>
      </c>
      <c r="BY89" s="88">
        <v>0</v>
      </c>
      <c r="BZ89" s="85">
        <v>0</v>
      </c>
      <c r="CA89" s="89">
        <v>0</v>
      </c>
      <c r="CB89" s="178">
        <f t="shared" si="122"/>
        <v>0</v>
      </c>
      <c r="CC89" s="179">
        <f t="shared" si="123"/>
        <v>0</v>
      </c>
      <c r="CD89" s="180">
        <f t="shared" si="124"/>
        <v>0</v>
      </c>
      <c r="CE89" s="82"/>
      <c r="CF89" s="84"/>
      <c r="CG89" s="88">
        <f t="shared" si="125"/>
        <v>0</v>
      </c>
      <c r="CH89" s="88"/>
      <c r="CI89" s="88">
        <f t="shared" si="126"/>
        <v>0</v>
      </c>
      <c r="CJ89" s="85">
        <v>0</v>
      </c>
      <c r="CK89" s="89">
        <f t="shared" si="127"/>
        <v>0</v>
      </c>
      <c r="CL89" s="87">
        <v>0</v>
      </c>
      <c r="CM89" s="88">
        <f t="shared" si="128"/>
        <v>0</v>
      </c>
      <c r="CN89" s="85">
        <v>0</v>
      </c>
      <c r="CO89" s="88">
        <f t="shared" si="129"/>
        <v>0</v>
      </c>
      <c r="CP89" s="85">
        <v>0</v>
      </c>
      <c r="CQ89" s="89">
        <f t="shared" si="130"/>
        <v>0</v>
      </c>
      <c r="CR89" s="178">
        <f t="shared" si="131"/>
        <v>0</v>
      </c>
      <c r="CS89" s="179">
        <f t="shared" si="132"/>
        <v>0</v>
      </c>
      <c r="CT89" s="180">
        <f t="shared" si="133"/>
        <v>0</v>
      </c>
      <c r="CU89" s="82"/>
      <c r="CV89" s="87">
        <f t="shared" si="134"/>
        <v>0</v>
      </c>
      <c r="CW89" s="88">
        <f t="shared" si="108"/>
        <v>0</v>
      </c>
      <c r="CX89" s="88">
        <f t="shared" si="135"/>
        <v>0</v>
      </c>
      <c r="CY89" s="88">
        <f t="shared" si="136"/>
        <v>0</v>
      </c>
      <c r="CZ89" s="85">
        <f t="shared" si="137"/>
        <v>0</v>
      </c>
      <c r="DA89" s="89">
        <f t="shared" si="138"/>
        <v>0</v>
      </c>
      <c r="DB89" s="87">
        <f t="shared" si="139"/>
        <v>0</v>
      </c>
      <c r="DC89" s="88">
        <f t="shared" si="100"/>
        <v>0</v>
      </c>
      <c r="DD89" s="85">
        <f t="shared" si="140"/>
        <v>0</v>
      </c>
      <c r="DE89" s="88">
        <f t="shared" si="141"/>
        <v>0</v>
      </c>
      <c r="DF89" s="85">
        <f t="shared" si="142"/>
        <v>0</v>
      </c>
      <c r="DG89" s="89">
        <f t="shared" si="143"/>
        <v>0</v>
      </c>
      <c r="DH89" s="226"/>
      <c r="DI89" s="239" t="s">
        <v>152</v>
      </c>
      <c r="DJ89" s="87">
        <f t="shared" si="144"/>
        <v>0</v>
      </c>
      <c r="DK89" s="85">
        <f t="shared" si="145"/>
        <v>0</v>
      </c>
      <c r="DL89" s="86">
        <f t="shared" si="146"/>
        <v>0</v>
      </c>
      <c r="DM89"/>
    </row>
    <row r="90" spans="1:119" s="101" customFormat="1" ht="15.6">
      <c r="A90" s="74">
        <v>75</v>
      </c>
      <c r="B90" s="74" t="s">
        <v>153</v>
      </c>
      <c r="C90" s="83"/>
      <c r="D90" s="84">
        <v>25899.149999999994</v>
      </c>
      <c r="E90" s="88">
        <v>0.25992462941961636</v>
      </c>
      <c r="F90" s="88">
        <v>2778.2299999999977</v>
      </c>
      <c r="G90" s="88">
        <v>0.19402402402402386</v>
      </c>
      <c r="H90" s="85">
        <v>28677.37999999999</v>
      </c>
      <c r="I90" s="89">
        <v>0.25164426114426108</v>
      </c>
      <c r="J90" s="87">
        <v>80139.44</v>
      </c>
      <c r="K90" s="88">
        <v>0.32405234043929737</v>
      </c>
      <c r="L90" s="85">
        <v>36587.389999999985</v>
      </c>
      <c r="M90" s="88">
        <v>0.18365872880420042</v>
      </c>
      <c r="N90" s="85">
        <v>116726.82999999999</v>
      </c>
      <c r="O90" s="89">
        <v>0.26141573240048549</v>
      </c>
      <c r="P90" s="178">
        <f t="shared" si="110"/>
        <v>106038.59</v>
      </c>
      <c r="Q90" s="179">
        <f t="shared" si="111"/>
        <v>39365.619999999981</v>
      </c>
      <c r="R90" s="180">
        <f t="shared" si="112"/>
        <v>145404.20999999996</v>
      </c>
      <c r="S90" s="80"/>
      <c r="T90" s="84">
        <v>536178.89999999991</v>
      </c>
      <c r="U90" s="88">
        <v>2.9015579847394335</v>
      </c>
      <c r="V90" s="88">
        <v>163575.54999999999</v>
      </c>
      <c r="W90" s="88">
        <v>6.0333265712599582</v>
      </c>
      <c r="X90" s="85">
        <v>699754.45</v>
      </c>
      <c r="Y90" s="89">
        <v>3.3022550518635971</v>
      </c>
      <c r="Z90" s="87">
        <v>1525016.3800000001</v>
      </c>
      <c r="AA90" s="88">
        <v>1.8251101098046258</v>
      </c>
      <c r="AB90" s="85">
        <v>475900.4</v>
      </c>
      <c r="AC90" s="88">
        <v>1.8604248598525424</v>
      </c>
      <c r="AD90" s="85">
        <v>2000916.7800000003</v>
      </c>
      <c r="AE90" s="89">
        <v>1.8333873446114406</v>
      </c>
      <c r="AF90" s="178">
        <f t="shared" si="113"/>
        <v>2061195.28</v>
      </c>
      <c r="AG90" s="179">
        <f t="shared" si="114"/>
        <v>639475.94999999995</v>
      </c>
      <c r="AH90" s="180">
        <f t="shared" si="115"/>
        <v>2700671.23</v>
      </c>
      <c r="AI90" s="82"/>
      <c r="AJ90" s="84">
        <v>111681.23610396616</v>
      </c>
      <c r="AK90" s="88">
        <v>1.797628021696946</v>
      </c>
      <c r="AL90" s="85">
        <v>21038.883896033858</v>
      </c>
      <c r="AM90" s="88">
        <v>2.1328957721040003</v>
      </c>
      <c r="AN90" s="85">
        <v>132720.12000000002</v>
      </c>
      <c r="AO90" s="89">
        <v>1.8435654456807105</v>
      </c>
      <c r="AP90" s="87">
        <v>95618.378316970164</v>
      </c>
      <c r="AQ90" s="88">
        <v>0.8414888525650811</v>
      </c>
      <c r="AR90" s="85">
        <v>139291.54168302976</v>
      </c>
      <c r="AS90" s="88">
        <v>1.365723854879644</v>
      </c>
      <c r="AT90" s="85">
        <v>234909.91999999993</v>
      </c>
      <c r="AU90" s="89">
        <v>1.0894575203713921</v>
      </c>
      <c r="AV90" s="178">
        <f t="shared" si="116"/>
        <v>207299.61442093633</v>
      </c>
      <c r="AW90" s="179">
        <f t="shared" si="117"/>
        <v>160330.42557906362</v>
      </c>
      <c r="AX90" s="180">
        <f t="shared" si="118"/>
        <v>367630.03999999992</v>
      </c>
      <c r="AY90" s="82"/>
      <c r="AZ90" s="84">
        <v>85840.326551905862</v>
      </c>
      <c r="BA90" s="88">
        <v>0.78332901292073531</v>
      </c>
      <c r="BB90" s="88">
        <v>11263.813448094152</v>
      </c>
      <c r="BC90" s="88">
        <v>0.7134414395803238</v>
      </c>
      <c r="BD90" s="85">
        <v>97104.140000000014</v>
      </c>
      <c r="BE90" s="89">
        <v>0.77452812430207718</v>
      </c>
      <c r="BF90" s="87">
        <v>263452.1703746462</v>
      </c>
      <c r="BG90" s="88">
        <v>0.50748492269735535</v>
      </c>
      <c r="BH90" s="85">
        <v>176697.0196253538</v>
      </c>
      <c r="BI90" s="88">
        <v>0.90870156659991674</v>
      </c>
      <c r="BJ90" s="85">
        <v>440149.19</v>
      </c>
      <c r="BK90" s="89">
        <v>0.61681568927510888</v>
      </c>
      <c r="BL90" s="178">
        <f t="shared" si="119"/>
        <v>349292.49692655203</v>
      </c>
      <c r="BM90" s="179">
        <f t="shared" si="120"/>
        <v>187960.83307344795</v>
      </c>
      <c r="BN90" s="180">
        <f t="shared" si="121"/>
        <v>537253.32999999996</v>
      </c>
      <c r="BO90" s="82"/>
      <c r="BP90" s="84">
        <v>258401.08999999997</v>
      </c>
      <c r="BQ90" s="88">
        <v>3.3850045194335641</v>
      </c>
      <c r="BR90" s="88">
        <v>87752.410000000091</v>
      </c>
      <c r="BS90" s="88">
        <v>9.1114536392898025</v>
      </c>
      <c r="BT90" s="85">
        <v>346153.50000000006</v>
      </c>
      <c r="BU90" s="89">
        <v>4.0265389447236188</v>
      </c>
      <c r="BV90" s="87">
        <v>196847.64999999985</v>
      </c>
      <c r="BW90" s="88">
        <v>0.87291148390072082</v>
      </c>
      <c r="BX90" s="85">
        <v>362957.03000000009</v>
      </c>
      <c r="BY90" s="88">
        <v>3.0955559440857656</v>
      </c>
      <c r="BZ90" s="85">
        <v>559804.67999999993</v>
      </c>
      <c r="CA90" s="89">
        <v>1.6332359273890031</v>
      </c>
      <c r="CB90" s="178">
        <f t="shared" si="122"/>
        <v>455248.73999999982</v>
      </c>
      <c r="CC90" s="179">
        <f t="shared" si="123"/>
        <v>450709.44000000018</v>
      </c>
      <c r="CD90" s="180">
        <f t="shared" si="124"/>
        <v>905958.17999999993</v>
      </c>
      <c r="CE90" s="82"/>
      <c r="CF90" s="84"/>
      <c r="CG90" s="88">
        <f t="shared" si="125"/>
        <v>0</v>
      </c>
      <c r="CH90" s="88"/>
      <c r="CI90" s="88">
        <f t="shared" si="126"/>
        <v>0</v>
      </c>
      <c r="CJ90" s="85">
        <v>0</v>
      </c>
      <c r="CK90" s="89">
        <f t="shared" si="127"/>
        <v>0</v>
      </c>
      <c r="CL90" s="87">
        <v>0</v>
      </c>
      <c r="CM90" s="88">
        <f t="shared" si="128"/>
        <v>0</v>
      </c>
      <c r="CN90" s="85">
        <v>0</v>
      </c>
      <c r="CO90" s="88">
        <f t="shared" si="129"/>
        <v>0</v>
      </c>
      <c r="CP90" s="85">
        <v>0</v>
      </c>
      <c r="CQ90" s="89">
        <f t="shared" si="130"/>
        <v>0</v>
      </c>
      <c r="CR90" s="178">
        <f t="shared" si="131"/>
        <v>0</v>
      </c>
      <c r="CS90" s="179">
        <f t="shared" si="132"/>
        <v>0</v>
      </c>
      <c r="CT90" s="180">
        <f t="shared" si="133"/>
        <v>0</v>
      </c>
      <c r="CU90" s="82"/>
      <c r="CV90" s="87">
        <f t="shared" si="134"/>
        <v>1018000.7026558719</v>
      </c>
      <c r="CW90" s="88">
        <f t="shared" si="108"/>
        <v>1.547322818216859</v>
      </c>
      <c r="CX90" s="88">
        <f t="shared" si="135"/>
        <v>286408.8873441281</v>
      </c>
      <c r="CY90" s="88">
        <f t="shared" si="136"/>
        <v>3.0091288857336425</v>
      </c>
      <c r="CZ90" s="85">
        <f t="shared" si="137"/>
        <v>1304409.5899999999</v>
      </c>
      <c r="DA90" s="89">
        <f t="shared" si="138"/>
        <v>1.7320743309905442</v>
      </c>
      <c r="DB90" s="87">
        <f t="shared" si="139"/>
        <v>2161074.0186916161</v>
      </c>
      <c r="DC90" s="88">
        <f t="shared" si="100"/>
        <v>0.89467647176343601</v>
      </c>
      <c r="DD90" s="85">
        <f t="shared" si="140"/>
        <v>1191433.3813083835</v>
      </c>
      <c r="DE90" s="88">
        <f t="shared" si="141"/>
        <v>1.1541922152898416</v>
      </c>
      <c r="DF90" s="85">
        <f t="shared" si="142"/>
        <v>3352507.3999999994</v>
      </c>
      <c r="DG90" s="89">
        <f t="shared" si="143"/>
        <v>0.97237627934996373</v>
      </c>
      <c r="DH90" s="226"/>
      <c r="DI90" s="239" t="s">
        <v>153</v>
      </c>
      <c r="DJ90" s="87">
        <f t="shared" si="144"/>
        <v>1304409.5899999999</v>
      </c>
      <c r="DK90" s="85">
        <f t="shared" si="145"/>
        <v>3352507.3999999994</v>
      </c>
      <c r="DL90" s="86">
        <f t="shared" si="146"/>
        <v>4656916.9899999993</v>
      </c>
      <c r="DM90"/>
    </row>
    <row r="91" spans="1:119" s="101" customFormat="1" ht="15.6">
      <c r="A91" s="74">
        <v>76</v>
      </c>
      <c r="B91" s="74" t="s">
        <v>154</v>
      </c>
      <c r="C91" s="83"/>
      <c r="D91" s="84">
        <v>663309.91999999993</v>
      </c>
      <c r="E91" s="88">
        <v>6.6569978221816317</v>
      </c>
      <c r="F91" s="88">
        <v>0</v>
      </c>
      <c r="G91" s="88">
        <v>0</v>
      </c>
      <c r="H91" s="85">
        <v>663309.91999999993</v>
      </c>
      <c r="I91" s="89">
        <v>5.8205503685503679</v>
      </c>
      <c r="J91" s="87">
        <v>2981711.04</v>
      </c>
      <c r="K91" s="88">
        <v>12.056865396435157</v>
      </c>
      <c r="L91" s="85">
        <v>0</v>
      </c>
      <c r="M91" s="88">
        <v>0</v>
      </c>
      <c r="N91" s="85">
        <v>2981711.04</v>
      </c>
      <c r="O91" s="89">
        <v>6.6776950537268371</v>
      </c>
      <c r="P91" s="178">
        <f t="shared" si="110"/>
        <v>3645020.96</v>
      </c>
      <c r="Q91" s="179">
        <f t="shared" si="111"/>
        <v>0</v>
      </c>
      <c r="R91" s="180">
        <f t="shared" si="112"/>
        <v>3645020.96</v>
      </c>
      <c r="S91" s="80"/>
      <c r="T91" s="84">
        <v>2399512.4199999995</v>
      </c>
      <c r="U91" s="88">
        <v>12.985077222793437</v>
      </c>
      <c r="V91" s="88">
        <v>138706.39000000001</v>
      </c>
      <c r="W91" s="88">
        <v>5.1160515638831523</v>
      </c>
      <c r="X91" s="85">
        <v>2538218.8099999996</v>
      </c>
      <c r="Y91" s="89">
        <v>11.978267359439739</v>
      </c>
      <c r="Z91" s="87">
        <v>83748.880000000063</v>
      </c>
      <c r="AA91" s="88">
        <v>0.10022903988271559</v>
      </c>
      <c r="AB91" s="85">
        <v>151477.38000000003</v>
      </c>
      <c r="AC91" s="88">
        <v>0.59216651941736198</v>
      </c>
      <c r="AD91" s="85">
        <v>235226.2600000001</v>
      </c>
      <c r="AE91" s="89">
        <v>0.21553162655984145</v>
      </c>
      <c r="AF91" s="178">
        <f t="shared" si="113"/>
        <v>2483261.2999999993</v>
      </c>
      <c r="AG91" s="179">
        <f t="shared" si="114"/>
        <v>290183.77</v>
      </c>
      <c r="AH91" s="180">
        <f t="shared" si="115"/>
        <v>2773445.0699999994</v>
      </c>
      <c r="AI91" s="82"/>
      <c r="AJ91" s="84">
        <v>341516.97671241179</v>
      </c>
      <c r="AK91" s="88">
        <v>5.4970781900367278</v>
      </c>
      <c r="AL91" s="85">
        <v>51435.772516566503</v>
      </c>
      <c r="AM91" s="88">
        <v>5.21449437515881</v>
      </c>
      <c r="AN91" s="85">
        <v>392952.7492289783</v>
      </c>
      <c r="AO91" s="89">
        <v>5.4583593675456417</v>
      </c>
      <c r="AP91" s="87">
        <v>26878.520581439749</v>
      </c>
      <c r="AQ91" s="88">
        <v>0.23654422759341501</v>
      </c>
      <c r="AR91" s="85">
        <v>82136.398091066949</v>
      </c>
      <c r="AS91" s="88">
        <v>0.80532986333173462</v>
      </c>
      <c r="AT91" s="85">
        <v>109014.9186725067</v>
      </c>
      <c r="AU91" s="89">
        <v>0.50558581340642472</v>
      </c>
      <c r="AV91" s="178">
        <f t="shared" si="116"/>
        <v>368395.49729385157</v>
      </c>
      <c r="AW91" s="179">
        <f t="shared" si="117"/>
        <v>133572.17060763345</v>
      </c>
      <c r="AX91" s="180">
        <f t="shared" si="118"/>
        <v>501967.66790148499</v>
      </c>
      <c r="AY91" s="82"/>
      <c r="AZ91" s="84">
        <v>970810.3262420469</v>
      </c>
      <c r="BA91" s="88">
        <v>8.8590517433388722</v>
      </c>
      <c r="BB91" s="88">
        <v>115757.55515795296</v>
      </c>
      <c r="BC91" s="88">
        <v>7.3319961463106766</v>
      </c>
      <c r="BD91" s="85">
        <v>1086567.8813999998</v>
      </c>
      <c r="BE91" s="89">
        <v>8.666750800816768</v>
      </c>
      <c r="BF91" s="87">
        <v>179296.60772262391</v>
      </c>
      <c r="BG91" s="88">
        <v>0.34537701845697327</v>
      </c>
      <c r="BH91" s="85">
        <v>119168.39227737613</v>
      </c>
      <c r="BI91" s="88">
        <v>0.61284850746914954</v>
      </c>
      <c r="BJ91" s="85">
        <v>298465.00000000006</v>
      </c>
      <c r="BK91" s="89">
        <v>0.41826248663435095</v>
      </c>
      <c r="BL91" s="178">
        <f t="shared" si="119"/>
        <v>1150106.9339646709</v>
      </c>
      <c r="BM91" s="179">
        <f t="shared" si="120"/>
        <v>234925.94743532909</v>
      </c>
      <c r="BN91" s="180">
        <f t="shared" si="121"/>
        <v>1385032.8813999998</v>
      </c>
      <c r="BO91" s="82"/>
      <c r="BP91" s="84">
        <v>188325.85999998916</v>
      </c>
      <c r="BQ91" s="88">
        <v>2.467032500622099</v>
      </c>
      <c r="BR91" s="88">
        <v>25762.849999999366</v>
      </c>
      <c r="BS91" s="88">
        <v>2.6749922126465959</v>
      </c>
      <c r="BT91" s="85">
        <v>214088.70999998852</v>
      </c>
      <c r="BU91" s="89">
        <v>2.4903302391586233</v>
      </c>
      <c r="BV91" s="87">
        <v>30568.179999999891</v>
      </c>
      <c r="BW91" s="88">
        <v>0.13555313138838215</v>
      </c>
      <c r="BX91" s="85">
        <v>17868.789999999964</v>
      </c>
      <c r="BY91" s="88">
        <v>0.15239776206599487</v>
      </c>
      <c r="BZ91" s="85">
        <v>48436.969999999856</v>
      </c>
      <c r="CA91" s="89">
        <v>0.14131535952479549</v>
      </c>
      <c r="CB91" s="178">
        <f t="shared" si="122"/>
        <v>218894.03999998904</v>
      </c>
      <c r="CC91" s="179">
        <f t="shared" si="123"/>
        <v>43631.63999999933</v>
      </c>
      <c r="CD91" s="180">
        <f t="shared" si="124"/>
        <v>262525.67999998835</v>
      </c>
      <c r="CE91" s="82"/>
      <c r="CF91" s="84"/>
      <c r="CG91" s="88">
        <f t="shared" si="125"/>
        <v>0</v>
      </c>
      <c r="CH91" s="88"/>
      <c r="CI91" s="88">
        <f t="shared" si="126"/>
        <v>0</v>
      </c>
      <c r="CJ91" s="85">
        <v>0</v>
      </c>
      <c r="CK91" s="89">
        <f t="shared" si="127"/>
        <v>0</v>
      </c>
      <c r="CL91" s="87">
        <v>0</v>
      </c>
      <c r="CM91" s="88">
        <f t="shared" si="128"/>
        <v>0</v>
      </c>
      <c r="CN91" s="85">
        <v>0</v>
      </c>
      <c r="CO91" s="88">
        <f t="shared" si="129"/>
        <v>0</v>
      </c>
      <c r="CP91" s="85">
        <v>0</v>
      </c>
      <c r="CQ91" s="89">
        <f t="shared" si="130"/>
        <v>0</v>
      </c>
      <c r="CR91" s="178">
        <f t="shared" si="131"/>
        <v>0</v>
      </c>
      <c r="CS91" s="179">
        <f t="shared" si="132"/>
        <v>0</v>
      </c>
      <c r="CT91" s="180">
        <f t="shared" si="133"/>
        <v>0</v>
      </c>
      <c r="CU91" s="82"/>
      <c r="CV91" s="87">
        <f t="shared" si="134"/>
        <v>4563475.5029544467</v>
      </c>
      <c r="CW91" s="88">
        <f t="shared" si="108"/>
        <v>6.9363112988754505</v>
      </c>
      <c r="CX91" s="88">
        <f t="shared" si="135"/>
        <v>331662.5676745188</v>
      </c>
      <c r="CY91" s="88">
        <f t="shared" si="136"/>
        <v>3.4845825559415715</v>
      </c>
      <c r="CZ91" s="85">
        <f t="shared" si="137"/>
        <v>4895138.0706289653</v>
      </c>
      <c r="DA91" s="89">
        <f t="shared" si="138"/>
        <v>6.5000618393115381</v>
      </c>
      <c r="DB91" s="87">
        <f t="shared" si="139"/>
        <v>3302203.228304063</v>
      </c>
      <c r="DC91" s="88">
        <f t="shared" si="100"/>
        <v>1.3670996494296841</v>
      </c>
      <c r="DD91" s="85">
        <f t="shared" si="140"/>
        <v>370650.96036844311</v>
      </c>
      <c r="DE91" s="88">
        <f t="shared" si="141"/>
        <v>0.35906535754199315</v>
      </c>
      <c r="DF91" s="85">
        <f t="shared" si="142"/>
        <v>3672854.1886725063</v>
      </c>
      <c r="DG91" s="89">
        <f t="shared" si="143"/>
        <v>1.0652910984107902</v>
      </c>
      <c r="DH91" s="226"/>
      <c r="DI91" s="239" t="s">
        <v>154</v>
      </c>
      <c r="DJ91" s="87">
        <f t="shared" si="144"/>
        <v>4895138.0706289653</v>
      </c>
      <c r="DK91" s="85">
        <f t="shared" si="145"/>
        <v>3672854.1886725063</v>
      </c>
      <c r="DL91" s="86">
        <f t="shared" si="146"/>
        <v>8567992.2593014725</v>
      </c>
      <c r="DM91"/>
    </row>
    <row r="92" spans="1:119" s="101" customFormat="1" ht="15.6">
      <c r="A92" s="74">
        <v>77</v>
      </c>
      <c r="B92" s="74" t="s">
        <v>155</v>
      </c>
      <c r="C92" s="83"/>
      <c r="D92" s="84">
        <v>9030310.0580357239</v>
      </c>
      <c r="E92" s="88">
        <v>90.628456740054034</v>
      </c>
      <c r="F92" s="88">
        <v>5438140.3035444785</v>
      </c>
      <c r="G92" s="88">
        <v>379.78492237897052</v>
      </c>
      <c r="H92" s="85">
        <v>14468450.361580202</v>
      </c>
      <c r="I92" s="89">
        <v>126.96077888364516</v>
      </c>
      <c r="J92" s="87">
        <v>7651463.3319287039</v>
      </c>
      <c r="K92" s="88">
        <v>30.939504949085755</v>
      </c>
      <c r="L92" s="85">
        <v>-1112521.8335809791</v>
      </c>
      <c r="M92" s="88">
        <v>-5.5845564748510608</v>
      </c>
      <c r="N92" s="85">
        <v>6538941.4983477248</v>
      </c>
      <c r="O92" s="89">
        <v>14.644295411042163</v>
      </c>
      <c r="P92" s="178">
        <f t="shared" si="110"/>
        <v>16681773.389964428</v>
      </c>
      <c r="Q92" s="179">
        <f t="shared" si="111"/>
        <v>4325618.4699634993</v>
      </c>
      <c r="R92" s="180">
        <f t="shared" si="112"/>
        <v>21007391.859927926</v>
      </c>
      <c r="S92" s="80"/>
      <c r="T92" s="84">
        <v>2590122.6100000013</v>
      </c>
      <c r="U92" s="88">
        <v>14.016573461767418</v>
      </c>
      <c r="V92" s="88">
        <v>488757.31999999983</v>
      </c>
      <c r="W92" s="88">
        <v>18.027342874004123</v>
      </c>
      <c r="X92" s="85">
        <v>3078879.9300000011</v>
      </c>
      <c r="Y92" s="89">
        <v>14.529735113401482</v>
      </c>
      <c r="Z92" s="87">
        <v>3399507.5099999979</v>
      </c>
      <c r="AA92" s="88">
        <v>4.0684648415761586</v>
      </c>
      <c r="AB92" s="85">
        <v>533892.34999999963</v>
      </c>
      <c r="AC92" s="88">
        <v>2.0871312577696797</v>
      </c>
      <c r="AD92" s="85">
        <v>3933399.8599999975</v>
      </c>
      <c r="AE92" s="89">
        <v>3.6040706923455392</v>
      </c>
      <c r="AF92" s="178">
        <f t="shared" si="113"/>
        <v>5989630.1199999992</v>
      </c>
      <c r="AG92" s="179">
        <f t="shared" si="114"/>
        <v>1022649.6699999995</v>
      </c>
      <c r="AH92" s="180">
        <f t="shared" si="115"/>
        <v>7012279.7899999991</v>
      </c>
      <c r="AI92" s="82"/>
      <c r="AJ92" s="84">
        <v>137275.76006818749</v>
      </c>
      <c r="AK92" s="88">
        <v>2.2095990482107215</v>
      </c>
      <c r="AL92" s="85">
        <v>-55503.94322356279</v>
      </c>
      <c r="AM92" s="88">
        <v>-5.6269204403449704</v>
      </c>
      <c r="AN92" s="85">
        <v>81771.8168446247</v>
      </c>
      <c r="AO92" s="89">
        <v>1.1358616611052035</v>
      </c>
      <c r="AP92" s="87">
        <v>145859.3593104803</v>
      </c>
      <c r="AQ92" s="88">
        <v>1.2836342454499718</v>
      </c>
      <c r="AR92" s="85">
        <v>-102371.84042633045</v>
      </c>
      <c r="AS92" s="88">
        <v>-1.0037340591457133</v>
      </c>
      <c r="AT92" s="85">
        <v>43487.518884149846</v>
      </c>
      <c r="AU92" s="89">
        <v>0.2016849884016392</v>
      </c>
      <c r="AV92" s="178">
        <f t="shared" si="116"/>
        <v>283135.11937866779</v>
      </c>
      <c r="AW92" s="188">
        <f t="shared" si="117"/>
        <v>-157875.78364989324</v>
      </c>
      <c r="AX92" s="180">
        <f t="shared" si="118"/>
        <v>125259.33572877455</v>
      </c>
      <c r="AY92" s="82"/>
      <c r="AZ92" s="84">
        <v>160164.58501432464</v>
      </c>
      <c r="BA92" s="88">
        <v>1.4615690704329523</v>
      </c>
      <c r="BB92" s="88">
        <v>21016.509128747275</v>
      </c>
      <c r="BC92" s="88">
        <v>1.33116982067059</v>
      </c>
      <c r="BD92" s="85">
        <v>181181.09414307191</v>
      </c>
      <c r="BE92" s="89">
        <v>1.4451479927182458</v>
      </c>
      <c r="BF92" s="87">
        <v>127037.582858201</v>
      </c>
      <c r="BG92" s="88">
        <v>0.24471105257843559</v>
      </c>
      <c r="BH92" s="85">
        <v>85203.937547873706</v>
      </c>
      <c r="BI92" s="88">
        <v>0.43817915941308155</v>
      </c>
      <c r="BJ92" s="85">
        <v>212241.52040607471</v>
      </c>
      <c r="BK92" s="89">
        <v>0.29743074093143296</v>
      </c>
      <c r="BL92" s="178">
        <f t="shared" si="119"/>
        <v>287202.16787252564</v>
      </c>
      <c r="BM92" s="179">
        <f t="shared" si="120"/>
        <v>106220.44667662098</v>
      </c>
      <c r="BN92" s="180">
        <f t="shared" si="121"/>
        <v>393422.61454914662</v>
      </c>
      <c r="BO92" s="82"/>
      <c r="BP92" s="84">
        <v>945870.47000000102</v>
      </c>
      <c r="BQ92" s="88">
        <v>12.390721013401116</v>
      </c>
      <c r="BR92" s="88">
        <v>1956.649999999674</v>
      </c>
      <c r="BS92" s="88">
        <v>0.20316166545526676</v>
      </c>
      <c r="BT92" s="85">
        <v>947827.12000000069</v>
      </c>
      <c r="BU92" s="89">
        <v>11.025348036478698</v>
      </c>
      <c r="BV92" s="87">
        <v>6691.6500000000906</v>
      </c>
      <c r="BW92" s="88">
        <v>2.9673801700169353E-2</v>
      </c>
      <c r="BX92" s="85">
        <v>5818.519999999553</v>
      </c>
      <c r="BY92" s="88">
        <v>4.9624480814658749E-2</v>
      </c>
      <c r="BZ92" s="85">
        <v>12510.169999999644</v>
      </c>
      <c r="CA92" s="89">
        <v>3.6498549997373203E-2</v>
      </c>
      <c r="CB92" s="178">
        <f t="shared" si="122"/>
        <v>952562.12000000116</v>
      </c>
      <c r="CC92" s="179">
        <f t="shared" si="123"/>
        <v>7775.169999999227</v>
      </c>
      <c r="CD92" s="180">
        <f t="shared" si="124"/>
        <v>960337.29000000039</v>
      </c>
      <c r="CE92" s="82"/>
      <c r="CF92" s="84">
        <v>5285250.87</v>
      </c>
      <c r="CG92" s="88">
        <f t="shared" si="125"/>
        <v>42.136383618215447</v>
      </c>
      <c r="CH92" s="88">
        <v>789750.13</v>
      </c>
      <c r="CI92" s="88">
        <f t="shared" si="126"/>
        <v>42.767796490848042</v>
      </c>
      <c r="CJ92" s="85">
        <v>6075001</v>
      </c>
      <c r="CK92" s="89">
        <f t="shared" si="127"/>
        <v>42.217410943863015</v>
      </c>
      <c r="CL92" s="87">
        <v>3579480</v>
      </c>
      <c r="CM92" s="88">
        <f t="shared" si="128"/>
        <v>7.5463599335486533</v>
      </c>
      <c r="CN92" s="85">
        <v>2288520</v>
      </c>
      <c r="CO92" s="88">
        <f t="shared" si="129"/>
        <v>13.992100661539025</v>
      </c>
      <c r="CP92" s="85">
        <v>5868000</v>
      </c>
      <c r="CQ92" s="89">
        <f t="shared" si="130"/>
        <v>9.1990782109768148</v>
      </c>
      <c r="CR92" s="178">
        <f t="shared" si="131"/>
        <v>8864730.870000001</v>
      </c>
      <c r="CS92" s="179">
        <f t="shared" si="132"/>
        <v>3078270.13</v>
      </c>
      <c r="CT92" s="180">
        <f t="shared" si="133"/>
        <v>11943001</v>
      </c>
      <c r="CU92" s="82"/>
      <c r="CV92" s="87">
        <f t="shared" si="134"/>
        <v>18148994.353118237</v>
      </c>
      <c r="CW92" s="88">
        <f t="shared" si="108"/>
        <v>27.585789496023377</v>
      </c>
      <c r="CX92" s="88">
        <f t="shared" si="135"/>
        <v>6684116.9694496626</v>
      </c>
      <c r="CY92" s="88">
        <f t="shared" si="136"/>
        <v>70.226066079529971</v>
      </c>
      <c r="CZ92" s="85">
        <f t="shared" si="137"/>
        <v>24833111.322567899</v>
      </c>
      <c r="DA92" s="89">
        <f t="shared" si="138"/>
        <v>32.974914482536505</v>
      </c>
      <c r="DB92" s="87">
        <f t="shared" si="139"/>
        <v>14910039.434097383</v>
      </c>
      <c r="DC92" s="88">
        <f t="shared" si="100"/>
        <v>6.1726999442750259</v>
      </c>
      <c r="DD92" s="85">
        <f t="shared" si="140"/>
        <v>1698541.1335405633</v>
      </c>
      <c r="DE92" s="88">
        <f t="shared" si="141"/>
        <v>1.6454490737276664</v>
      </c>
      <c r="DF92" s="85">
        <f t="shared" si="142"/>
        <v>16608580.567637946</v>
      </c>
      <c r="DG92" s="89">
        <f t="shared" si="143"/>
        <v>4.8172271827480229</v>
      </c>
      <c r="DH92" s="226"/>
      <c r="DI92" s="239" t="s">
        <v>155</v>
      </c>
      <c r="DJ92" s="87">
        <f t="shared" si="144"/>
        <v>24833111.322567899</v>
      </c>
      <c r="DK92" s="85">
        <f t="shared" si="145"/>
        <v>16608580.567637946</v>
      </c>
      <c r="DL92" s="86">
        <f t="shared" si="146"/>
        <v>41441691.890205845</v>
      </c>
      <c r="DM92"/>
    </row>
    <row r="93" spans="1:119" s="101" customFormat="1" ht="15.6">
      <c r="A93" s="74">
        <v>78</v>
      </c>
      <c r="B93" s="74" t="s">
        <v>156</v>
      </c>
      <c r="C93" s="83"/>
      <c r="D93" s="84">
        <v>-516497.38</v>
      </c>
      <c r="E93" s="88">
        <v>-5.1835828624762899</v>
      </c>
      <c r="F93" s="88">
        <v>0</v>
      </c>
      <c r="G93" s="88">
        <v>0</v>
      </c>
      <c r="H93" s="85">
        <v>-516497.38</v>
      </c>
      <c r="I93" s="89">
        <v>-4.5322690417690419</v>
      </c>
      <c r="J93" s="87">
        <v>513350.24</v>
      </c>
      <c r="K93" s="88">
        <v>2.0757862387992105</v>
      </c>
      <c r="L93" s="85">
        <v>0</v>
      </c>
      <c r="M93" s="88">
        <v>0</v>
      </c>
      <c r="N93" s="85">
        <v>513350.24</v>
      </c>
      <c r="O93" s="89">
        <v>1.1496742348572733</v>
      </c>
      <c r="P93" s="178">
        <f t="shared" si="110"/>
        <v>-3147.140000000014</v>
      </c>
      <c r="Q93" s="179">
        <f t="shared" si="111"/>
        <v>0</v>
      </c>
      <c r="R93" s="180">
        <f t="shared" si="112"/>
        <v>-3147.140000000014</v>
      </c>
      <c r="S93" s="80"/>
      <c r="T93" s="84">
        <v>0</v>
      </c>
      <c r="U93" s="88">
        <v>0</v>
      </c>
      <c r="V93" s="88">
        <v>0</v>
      </c>
      <c r="W93" s="88">
        <v>0</v>
      </c>
      <c r="X93" s="85">
        <v>0</v>
      </c>
      <c r="Y93" s="89">
        <v>0</v>
      </c>
      <c r="Z93" s="87">
        <v>0</v>
      </c>
      <c r="AA93" s="88">
        <v>0</v>
      </c>
      <c r="AB93" s="85">
        <v>0</v>
      </c>
      <c r="AC93" s="88">
        <v>0</v>
      </c>
      <c r="AD93" s="85">
        <v>0</v>
      </c>
      <c r="AE93" s="89">
        <v>0</v>
      </c>
      <c r="AF93" s="178">
        <f t="shared" si="113"/>
        <v>0</v>
      </c>
      <c r="AG93" s="179">
        <f t="shared" si="114"/>
        <v>0</v>
      </c>
      <c r="AH93" s="180">
        <f t="shared" si="115"/>
        <v>0</v>
      </c>
      <c r="AI93" s="82"/>
      <c r="AJ93" s="84">
        <v>3480954.5532281366</v>
      </c>
      <c r="AK93" s="88">
        <v>56.02965784969718</v>
      </c>
      <c r="AL93" s="85">
        <v>623580.36037374428</v>
      </c>
      <c r="AM93" s="88">
        <v>63.217798091417706</v>
      </c>
      <c r="AN93" s="85">
        <v>4104534.9136018809</v>
      </c>
      <c r="AO93" s="89">
        <v>57.014556175103564</v>
      </c>
      <c r="AP93" s="87">
        <v>1164301.9328948667</v>
      </c>
      <c r="AQ93" s="88">
        <v>10.246430809600165</v>
      </c>
      <c r="AR93" s="85">
        <v>1705844.0735032531</v>
      </c>
      <c r="AS93" s="88">
        <v>16.725437278811395</v>
      </c>
      <c r="AT93" s="85">
        <v>2870146.00639812</v>
      </c>
      <c r="AU93" s="89">
        <v>13.311068988633389</v>
      </c>
      <c r="AV93" s="178">
        <f t="shared" si="116"/>
        <v>4645256.4861230031</v>
      </c>
      <c r="AW93" s="179">
        <f t="shared" si="117"/>
        <v>2329424.4338769973</v>
      </c>
      <c r="AX93" s="180">
        <f t="shared" si="118"/>
        <v>6974680.9199999999</v>
      </c>
      <c r="AY93" s="82"/>
      <c r="AZ93" s="84">
        <v>5025450.526663797</v>
      </c>
      <c r="BA93" s="88">
        <v>45.859345585704091</v>
      </c>
      <c r="BB93" s="88">
        <v>659430.59047823166</v>
      </c>
      <c r="BC93" s="88">
        <v>41.767835728289313</v>
      </c>
      <c r="BD93" s="85">
        <v>5684881.1171420291</v>
      </c>
      <c r="BE93" s="89">
        <v>45.344104881010345</v>
      </c>
      <c r="BF93" s="87">
        <v>2644789.6152909328</v>
      </c>
      <c r="BG93" s="88">
        <v>5.0946281883273317</v>
      </c>
      <c r="BH93" s="85">
        <v>1773856.8708446212</v>
      </c>
      <c r="BI93" s="88">
        <v>9.1224318377198319</v>
      </c>
      <c r="BJ93" s="85">
        <v>4418646.4861355536</v>
      </c>
      <c r="BK93" s="89">
        <v>6.192196963962922</v>
      </c>
      <c r="BL93" s="178">
        <f t="shared" si="119"/>
        <v>7670240.1419547293</v>
      </c>
      <c r="BM93" s="179">
        <f t="shared" si="120"/>
        <v>2433287.4613228529</v>
      </c>
      <c r="BN93" s="180">
        <f t="shared" si="121"/>
        <v>10103527.603277583</v>
      </c>
      <c r="BO93" s="82"/>
      <c r="BP93" s="84">
        <v>459212.50000000006</v>
      </c>
      <c r="BQ93" s="88">
        <v>6.015595320748786</v>
      </c>
      <c r="BR93" s="88">
        <v>1557.42</v>
      </c>
      <c r="BS93" s="88">
        <v>0.16170906447928565</v>
      </c>
      <c r="BT93" s="85">
        <v>460769.92000000004</v>
      </c>
      <c r="BU93" s="89">
        <v>5.3597841057137545</v>
      </c>
      <c r="BV93" s="87">
        <v>43375.579999999987</v>
      </c>
      <c r="BW93" s="88">
        <v>0.19234693379806386</v>
      </c>
      <c r="BX93" s="85">
        <v>23359.16</v>
      </c>
      <c r="BY93" s="88">
        <v>0.19922354606783738</v>
      </c>
      <c r="BZ93" s="85">
        <v>66734.739999999991</v>
      </c>
      <c r="CA93" s="89">
        <v>0.19469929221199794</v>
      </c>
      <c r="CB93" s="178">
        <f t="shared" si="122"/>
        <v>502588.08000000007</v>
      </c>
      <c r="CC93" s="179">
        <f t="shared" si="123"/>
        <v>24916.58</v>
      </c>
      <c r="CD93" s="180">
        <f t="shared" si="124"/>
        <v>527504.66</v>
      </c>
      <c r="CE93" s="82"/>
      <c r="CF93" s="84"/>
      <c r="CG93" s="88">
        <f t="shared" si="125"/>
        <v>0</v>
      </c>
      <c r="CH93" s="88"/>
      <c r="CI93" s="88">
        <f t="shared" si="126"/>
        <v>0</v>
      </c>
      <c r="CJ93" s="85">
        <v>0</v>
      </c>
      <c r="CK93" s="89">
        <f t="shared" si="127"/>
        <v>0</v>
      </c>
      <c r="CL93" s="87">
        <v>0</v>
      </c>
      <c r="CM93" s="88">
        <f t="shared" si="128"/>
        <v>0</v>
      </c>
      <c r="CN93" s="85">
        <v>0</v>
      </c>
      <c r="CO93" s="88">
        <f t="shared" si="129"/>
        <v>0</v>
      </c>
      <c r="CP93" s="85">
        <v>0</v>
      </c>
      <c r="CQ93" s="89">
        <f t="shared" si="130"/>
        <v>0</v>
      </c>
      <c r="CR93" s="178">
        <f t="shared" si="131"/>
        <v>0</v>
      </c>
      <c r="CS93" s="179">
        <f t="shared" si="132"/>
        <v>0</v>
      </c>
      <c r="CT93" s="180">
        <f t="shared" si="133"/>
        <v>0</v>
      </c>
      <c r="CU93" s="82"/>
      <c r="CV93" s="87">
        <f t="shared" si="134"/>
        <v>8449120.1998919342</v>
      </c>
      <c r="CW93" s="88">
        <f t="shared" si="108"/>
        <v>12.842345241061381</v>
      </c>
      <c r="CX93" s="88">
        <f t="shared" si="135"/>
        <v>1284568.3708519759</v>
      </c>
      <c r="CY93" s="88">
        <f t="shared" si="136"/>
        <v>13.496200576297287</v>
      </c>
      <c r="CZ93" s="85">
        <f t="shared" si="137"/>
        <v>9733688.570743911</v>
      </c>
      <c r="DA93" s="89">
        <f t="shared" si="138"/>
        <v>12.924983263302723</v>
      </c>
      <c r="DB93" s="87">
        <f t="shared" si="139"/>
        <v>4365817.3681857996</v>
      </c>
      <c r="DC93" s="88">
        <f t="shared" si="100"/>
        <v>1.8074318813461168</v>
      </c>
      <c r="DD93" s="85">
        <f t="shared" si="140"/>
        <v>3503060.1043478744</v>
      </c>
      <c r="DE93" s="88">
        <f t="shared" si="141"/>
        <v>3.3935633880684577</v>
      </c>
      <c r="DF93" s="85">
        <f t="shared" si="142"/>
        <v>7868877.472533674</v>
      </c>
      <c r="DG93" s="89">
        <f t="shared" si="143"/>
        <v>2.282324507144426</v>
      </c>
      <c r="DH93" s="226"/>
      <c r="DI93" s="239" t="s">
        <v>156</v>
      </c>
      <c r="DJ93" s="87">
        <f t="shared" si="144"/>
        <v>9733688.570743911</v>
      </c>
      <c r="DK93" s="85">
        <f t="shared" si="145"/>
        <v>7868877.472533674</v>
      </c>
      <c r="DL93" s="86">
        <f t="shared" si="146"/>
        <v>17602566.043277584</v>
      </c>
      <c r="DM93"/>
    </row>
    <row r="94" spans="1:119" s="101" customFormat="1" ht="15.6">
      <c r="A94" s="74">
        <v>79</v>
      </c>
      <c r="B94" s="74" t="s">
        <v>157</v>
      </c>
      <c r="C94" s="91"/>
      <c r="D94" s="92">
        <v>19791117.324515682</v>
      </c>
      <c r="E94" s="96">
        <v>198.62423424610031</v>
      </c>
      <c r="F94" s="93">
        <v>5163340.8201533118</v>
      </c>
      <c r="G94" s="96">
        <v>360.5936741499624</v>
      </c>
      <c r="H94" s="93">
        <v>24954458.144668993</v>
      </c>
      <c r="I94" s="97">
        <v>218.9755891950596</v>
      </c>
      <c r="J94" s="95">
        <v>14936629.597834112</v>
      </c>
      <c r="K94" s="96">
        <v>60.397848792717113</v>
      </c>
      <c r="L94" s="93">
        <v>2736403.1061363304</v>
      </c>
      <c r="M94" s="96">
        <v>13.735998002832785</v>
      </c>
      <c r="N94" s="93">
        <v>17673032.703970443</v>
      </c>
      <c r="O94" s="97">
        <v>39.579664658469412</v>
      </c>
      <c r="P94" s="184">
        <f t="shared" si="110"/>
        <v>34727746.922349796</v>
      </c>
      <c r="Q94" s="190">
        <f t="shared" si="111"/>
        <v>7899743.9262896422</v>
      </c>
      <c r="R94" s="191">
        <f t="shared" si="112"/>
        <v>42627490.848639436</v>
      </c>
      <c r="S94" s="80"/>
      <c r="T94" s="92">
        <v>12639924.4834801</v>
      </c>
      <c r="U94" s="96">
        <v>68.40156114227014</v>
      </c>
      <c r="V94" s="93">
        <v>1910035.6236861371</v>
      </c>
      <c r="W94" s="96">
        <v>70.44982383026472</v>
      </c>
      <c r="X94" s="93">
        <v>14549960.107166236</v>
      </c>
      <c r="Y94" s="97">
        <v>68.66362803166669</v>
      </c>
      <c r="Z94" s="95">
        <v>21098851.845862661</v>
      </c>
      <c r="AA94" s="96">
        <v>25.250697837851376</v>
      </c>
      <c r="AB94" s="93">
        <f>SUM(AB74:AB93)</f>
        <v>6690735.0932489997</v>
      </c>
      <c r="AC94" s="96">
        <v>26.155913922678476</v>
      </c>
      <c r="AD94" s="93">
        <v>27789586.939111661</v>
      </c>
      <c r="AE94" s="97">
        <v>25.462866579661895</v>
      </c>
      <c r="AF94" s="184">
        <f t="shared" si="113"/>
        <v>33738776.32934276</v>
      </c>
      <c r="AG94" s="190">
        <f t="shared" si="114"/>
        <v>8600770.7169351373</v>
      </c>
      <c r="AH94" s="191">
        <f t="shared" si="115"/>
        <v>42339547.046277896</v>
      </c>
      <c r="AI94" s="82"/>
      <c r="AJ94" s="92">
        <v>7206446.4423767449</v>
      </c>
      <c r="AK94" s="96">
        <v>115.99540364699317</v>
      </c>
      <c r="AL94" s="93">
        <v>1244160.1970555892</v>
      </c>
      <c r="AM94" s="96">
        <v>126.13140683856338</v>
      </c>
      <c r="AN94" s="93">
        <v>8450606.6394323334</v>
      </c>
      <c r="AO94" s="97">
        <v>117.38420968499304</v>
      </c>
      <c r="AP94" s="95">
        <v>2929003.2068157485</v>
      </c>
      <c r="AQ94" s="96">
        <v>25.776671713594549</v>
      </c>
      <c r="AR94" s="93">
        <v>4019079.7670527366</v>
      </c>
      <c r="AS94" s="96">
        <v>39.406219833639604</v>
      </c>
      <c r="AT94" s="93">
        <v>6948082.9738684855</v>
      </c>
      <c r="AU94" s="97">
        <v>32.223591272967319</v>
      </c>
      <c r="AV94" s="184">
        <f t="shared" si="116"/>
        <v>10135449.649192493</v>
      </c>
      <c r="AW94" s="190">
        <f t="shared" si="117"/>
        <v>5263239.9641083255</v>
      </c>
      <c r="AX94" s="191">
        <f t="shared" si="118"/>
        <v>15398689.613300819</v>
      </c>
      <c r="AY94" s="82"/>
      <c r="AZ94" s="92">
        <v>11132525.867445128</v>
      </c>
      <c r="BA94" s="96">
        <v>101.58897163313192</v>
      </c>
      <c r="BB94" s="93">
        <v>1449159.6141482492</v>
      </c>
      <c r="BC94" s="96">
        <v>91.7886758391341</v>
      </c>
      <c r="BD94" s="85">
        <v>12581685.481593378</v>
      </c>
      <c r="BE94" s="97">
        <v>100.35482788496138</v>
      </c>
      <c r="BF94" s="95">
        <v>6952767.1129540252</v>
      </c>
      <c r="BG94" s="96">
        <v>13.393036298894552</v>
      </c>
      <c r="BH94" s="93">
        <v>4662126.0346176401</v>
      </c>
      <c r="BI94" s="96">
        <v>23.975963150514993</v>
      </c>
      <c r="BJ94" s="93">
        <v>11614893.147571664</v>
      </c>
      <c r="BK94" s="97">
        <v>16.276863584995247</v>
      </c>
      <c r="BL94" s="184">
        <f t="shared" si="119"/>
        <v>18085292.980399154</v>
      </c>
      <c r="BM94" s="190">
        <f t="shared" si="120"/>
        <v>6111285.648765889</v>
      </c>
      <c r="BN94" s="191">
        <f t="shared" si="121"/>
        <v>24196578.629165042</v>
      </c>
      <c r="BO94" s="82"/>
      <c r="BP94" s="92">
        <v>10643759.079999989</v>
      </c>
      <c r="BQ94" s="96">
        <v>139.4311943094435</v>
      </c>
      <c r="BR94" s="93">
        <v>1289797.4399999992</v>
      </c>
      <c r="BS94" s="96">
        <v>133.92144533277948</v>
      </c>
      <c r="BT94" s="85">
        <v>11933556.519999987</v>
      </c>
      <c r="BU94" s="97">
        <v>138.81393681369795</v>
      </c>
      <c r="BV94" s="95">
        <v>8044475.1699999981</v>
      </c>
      <c r="BW94" s="96">
        <v>35.67284017791021</v>
      </c>
      <c r="BX94" s="93">
        <v>4224948.9300000006</v>
      </c>
      <c r="BY94" s="96">
        <v>36.033372252688679</v>
      </c>
      <c r="BZ94" s="93">
        <v>12269424.099999998</v>
      </c>
      <c r="CA94" s="97">
        <v>35.796171351215719</v>
      </c>
      <c r="CB94" s="184">
        <f t="shared" si="122"/>
        <v>18688234.249999985</v>
      </c>
      <c r="CC94" s="190">
        <f t="shared" si="123"/>
        <v>5514746.3700000001</v>
      </c>
      <c r="CD94" s="191">
        <f t="shared" si="124"/>
        <v>24202980.619999986</v>
      </c>
      <c r="CE94" s="82"/>
      <c r="CF94" s="92">
        <v>12408810.870000001</v>
      </c>
      <c r="CG94" s="96">
        <f t="shared" si="125"/>
        <v>98.92858975381084</v>
      </c>
      <c r="CH94" s="93">
        <v>1854190.13</v>
      </c>
      <c r="CI94" s="96">
        <f t="shared" si="126"/>
        <v>100.41103270876204</v>
      </c>
      <c r="CJ94" s="93">
        <v>14263001</v>
      </c>
      <c r="CK94" s="97">
        <f t="shared" si="127"/>
        <v>99.118827224839819</v>
      </c>
      <c r="CL94" s="95">
        <v>7959480</v>
      </c>
      <c r="CM94" s="96">
        <f t="shared" si="128"/>
        <v>16.780398539419647</v>
      </c>
      <c r="CN94" s="93">
        <v>4466520</v>
      </c>
      <c r="CO94" s="96">
        <f t="shared" si="129"/>
        <v>27.308477726555719</v>
      </c>
      <c r="CP94" s="93">
        <v>12426000</v>
      </c>
      <c r="CQ94" s="97">
        <f t="shared" si="130"/>
        <v>19.47984762263086</v>
      </c>
      <c r="CR94" s="184">
        <f t="shared" si="131"/>
        <v>20368290.870000001</v>
      </c>
      <c r="CS94" s="190">
        <f t="shared" si="132"/>
        <v>6320710.1299999999</v>
      </c>
      <c r="CT94" s="191">
        <f t="shared" si="133"/>
        <v>26689001</v>
      </c>
      <c r="CU94" s="82"/>
      <c r="CV94" s="95">
        <f>SUM(CV74:CV93)</f>
        <v>73822584.067817658</v>
      </c>
      <c r="CW94" s="96">
        <f t="shared" si="108"/>
        <v>112.20755401234766</v>
      </c>
      <c r="CX94" s="96">
        <f>SUM(CX74:CX93)</f>
        <v>12910683.825043287</v>
      </c>
      <c r="CY94" s="96">
        <f t="shared" si="136"/>
        <v>135.64492356632996</v>
      </c>
      <c r="CZ94" s="93">
        <f t="shared" si="137"/>
        <v>86733267.892860949</v>
      </c>
      <c r="DA94" s="97">
        <f t="shared" si="138"/>
        <v>115.16970444854732</v>
      </c>
      <c r="DB94" s="95">
        <f>SUM(DB74:DB93)</f>
        <v>61921206.933466539</v>
      </c>
      <c r="DC94" s="96">
        <f t="shared" si="100"/>
        <v>25.635145519035976</v>
      </c>
      <c r="DD94" s="93">
        <f>SUM(DD74:DD93)</f>
        <v>26799812.931055706</v>
      </c>
      <c r="DE94" s="96">
        <f t="shared" si="141"/>
        <v>25.962119193168917</v>
      </c>
      <c r="DF94" s="93">
        <f>SUM(DF74:DF93)</f>
        <v>88721019.864522249</v>
      </c>
      <c r="DG94" s="97">
        <f t="shared" si="143"/>
        <v>25.733042437430079</v>
      </c>
      <c r="DH94" s="227"/>
      <c r="DI94" s="239" t="s">
        <v>157</v>
      </c>
      <c r="DJ94" s="95">
        <f t="shared" ref="DJ94:DK94" si="147">SUM(DJ74:DJ93)</f>
        <v>86733267.892860919</v>
      </c>
      <c r="DK94" s="93">
        <f t="shared" si="147"/>
        <v>88721019.864522249</v>
      </c>
      <c r="DL94" s="94">
        <f>SUM(DL74:DL93)</f>
        <v>175454287.7573832</v>
      </c>
      <c r="DM94"/>
      <c r="DO94" s="98"/>
    </row>
    <row r="95" spans="1:119" s="101" customFormat="1" ht="15.6">
      <c r="A95" s="74">
        <v>80</v>
      </c>
      <c r="B95" s="73" t="s">
        <v>158</v>
      </c>
      <c r="C95" s="91"/>
      <c r="D95" s="92">
        <v>25292491.505447481</v>
      </c>
      <c r="E95" s="96">
        <v>253.83618696568161</v>
      </c>
      <c r="F95" s="93">
        <v>6062573.7096517989</v>
      </c>
      <c r="G95" s="96">
        <v>423.39365246538159</v>
      </c>
      <c r="H95" s="93">
        <v>31355065.215099279</v>
      </c>
      <c r="I95" s="97">
        <v>275.1409724034686</v>
      </c>
      <c r="J95" s="95">
        <v>15251172.164396605</v>
      </c>
      <c r="K95" s="96">
        <v>61.669735080696654</v>
      </c>
      <c r="L95" s="93">
        <v>3337495.9175724168</v>
      </c>
      <c r="M95" s="96">
        <v>16.75332013599655</v>
      </c>
      <c r="N95" s="93">
        <v>18588668.081969023</v>
      </c>
      <c r="O95" s="97">
        <v>41.63027712649663</v>
      </c>
      <c r="P95" s="184">
        <f t="shared" si="110"/>
        <v>40543663.669844083</v>
      </c>
      <c r="Q95" s="190">
        <f t="shared" si="111"/>
        <v>9400069.6272242162</v>
      </c>
      <c r="R95" s="191">
        <f t="shared" si="112"/>
        <v>49943733.297068298</v>
      </c>
      <c r="S95" s="80"/>
      <c r="T95" s="92">
        <v>22551121.876242157</v>
      </c>
      <c r="U95" s="96">
        <v>122.03648398853919</v>
      </c>
      <c r="V95" s="93">
        <v>3613814.0097875101</v>
      </c>
      <c r="W95" s="96">
        <v>133.29204816271431</v>
      </c>
      <c r="X95" s="93">
        <v>26164935.886029668</v>
      </c>
      <c r="Y95" s="97">
        <v>123.47658769633919</v>
      </c>
      <c r="Z95" s="95">
        <v>27593853.498022389</v>
      </c>
      <c r="AA95" s="96">
        <v>33.023790201983537</v>
      </c>
      <c r="AB95" s="93">
        <f>+AB72+AB94</f>
        <v>8844236.0269917659</v>
      </c>
      <c r="AC95" s="96">
        <v>34.574538224844865</v>
      </c>
      <c r="AD95" s="93">
        <v>36438089.525014155</v>
      </c>
      <c r="AE95" s="97">
        <v>33.387261711593844</v>
      </c>
      <c r="AF95" s="184">
        <f t="shared" si="113"/>
        <v>50144975.374264546</v>
      </c>
      <c r="AG95" s="190">
        <f t="shared" si="114"/>
        <v>12458050.036779277</v>
      </c>
      <c r="AH95" s="191">
        <f t="shared" si="115"/>
        <v>62603025.411043823</v>
      </c>
      <c r="AI95" s="82"/>
      <c r="AJ95" s="92">
        <v>10824946.365935039</v>
      </c>
      <c r="AK95" s="96">
        <v>174.23900020820318</v>
      </c>
      <c r="AL95" s="93">
        <v>1906632.6045202329</v>
      </c>
      <c r="AM95" s="96">
        <v>193.29203208842588</v>
      </c>
      <c r="AN95" s="93">
        <v>12731578.970455272</v>
      </c>
      <c r="AO95" s="97">
        <v>176.84959189975513</v>
      </c>
      <c r="AP95" s="95">
        <v>3529929.7791641201</v>
      </c>
      <c r="AQ95" s="96">
        <v>31.065121703459649</v>
      </c>
      <c r="AR95" s="93">
        <v>4898551.1440108586</v>
      </c>
      <c r="AS95" s="96">
        <v>48.029249090712497</v>
      </c>
      <c r="AT95" s="93">
        <v>8428480.9231749792</v>
      </c>
      <c r="AU95" s="97">
        <v>39.089332315381988</v>
      </c>
      <c r="AV95" s="184">
        <f t="shared" si="116"/>
        <v>14354876.145099159</v>
      </c>
      <c r="AW95" s="190">
        <f t="shared" si="117"/>
        <v>6805183.748531092</v>
      </c>
      <c r="AX95" s="191">
        <f t="shared" si="118"/>
        <v>21160059.893630251</v>
      </c>
      <c r="AY95" s="82"/>
      <c r="AZ95" s="92">
        <v>16124160.568815719</v>
      </c>
      <c r="BA95" s="96">
        <v>147.13973361818987</v>
      </c>
      <c r="BB95" s="93">
        <v>2104152.9527776581</v>
      </c>
      <c r="BC95" s="96">
        <v>133.27545938546101</v>
      </c>
      <c r="BD95" s="85">
        <v>18228313.521593377</v>
      </c>
      <c r="BE95" s="97">
        <v>145.39381617580781</v>
      </c>
      <c r="BF95" s="95">
        <v>8874279.9880236015</v>
      </c>
      <c r="BG95" s="96">
        <v>17.094424719722308</v>
      </c>
      <c r="BH95" s="93">
        <v>5950882.1595480647</v>
      </c>
      <c r="BI95" s="96">
        <v>30.603662430177756</v>
      </c>
      <c r="BJ95" s="93">
        <v>14825162.147571666</v>
      </c>
      <c r="BK95" s="97">
        <v>20.775666106916319</v>
      </c>
      <c r="BL95" s="184">
        <f t="shared" si="119"/>
        <v>24998440.556839321</v>
      </c>
      <c r="BM95" s="190">
        <f t="shared" si="120"/>
        <v>8055035.1123257224</v>
      </c>
      <c r="BN95" s="191">
        <f t="shared" si="121"/>
        <v>33053475.669165045</v>
      </c>
      <c r="BO95" s="82"/>
      <c r="BP95" s="92">
        <v>12062965.949999988</v>
      </c>
      <c r="BQ95" s="96">
        <v>158.02253101379395</v>
      </c>
      <c r="BR95" s="93">
        <v>1472810.2899999991</v>
      </c>
      <c r="BS95" s="96">
        <v>152.92392171114102</v>
      </c>
      <c r="BT95" s="85">
        <v>13535776.239999985</v>
      </c>
      <c r="BU95" s="97">
        <v>157.45133351944892</v>
      </c>
      <c r="BV95" s="95">
        <v>9076602.5199999977</v>
      </c>
      <c r="BW95" s="96">
        <v>40.249759519660131</v>
      </c>
      <c r="BX95" s="93">
        <v>4876984.57</v>
      </c>
      <c r="BY95" s="96">
        <v>41.594396380414672</v>
      </c>
      <c r="BZ95" s="93">
        <v>13953587.089999998</v>
      </c>
      <c r="CA95" s="97">
        <v>40.709734243985544</v>
      </c>
      <c r="CB95" s="184">
        <f t="shared" si="122"/>
        <v>21139568.469999984</v>
      </c>
      <c r="CC95" s="190">
        <f t="shared" si="123"/>
        <v>6349794.8599999994</v>
      </c>
      <c r="CD95" s="191">
        <f t="shared" si="124"/>
        <v>27489363.329999983</v>
      </c>
      <c r="CE95" s="82"/>
      <c r="CF95" s="92">
        <v>19449555.870000001</v>
      </c>
      <c r="CG95" s="96">
        <f t="shared" si="125"/>
        <v>155.06055767268322</v>
      </c>
      <c r="CH95" s="93">
        <v>2569602.13</v>
      </c>
      <c r="CI95" s="96">
        <f t="shared" si="126"/>
        <v>139.15315336293727</v>
      </c>
      <c r="CJ95" s="93">
        <v>22019158</v>
      </c>
      <c r="CK95" s="97">
        <f t="shared" si="127"/>
        <v>153.01920805014663</v>
      </c>
      <c r="CL95" s="95">
        <v>12275511</v>
      </c>
      <c r="CM95" s="96">
        <f t="shared" si="128"/>
        <v>25.879575908857088</v>
      </c>
      <c r="CN95" s="93">
        <v>7182359</v>
      </c>
      <c r="CO95" s="96">
        <f t="shared" si="129"/>
        <v>43.913223443671356</v>
      </c>
      <c r="CP95" s="93">
        <v>19457870</v>
      </c>
      <c r="CQ95" s="97">
        <f t="shared" si="130"/>
        <v>30.503488062205083</v>
      </c>
      <c r="CR95" s="184">
        <f t="shared" si="131"/>
        <v>31725066.870000001</v>
      </c>
      <c r="CS95" s="190">
        <f t="shared" si="132"/>
        <v>9751961.129999999</v>
      </c>
      <c r="CT95" s="191">
        <f t="shared" si="133"/>
        <v>41477028</v>
      </c>
      <c r="CU95" s="82"/>
      <c r="CV95" s="95">
        <f>+CV72+CV94</f>
        <v>106305242.1364404</v>
      </c>
      <c r="CW95" s="96">
        <f t="shared" si="108"/>
        <v>161.57997379043729</v>
      </c>
      <c r="CX95" s="96">
        <f>+CX72+CX94</f>
        <v>17729585.6967372</v>
      </c>
      <c r="CY95" s="96">
        <f t="shared" si="136"/>
        <v>186.27427712478672</v>
      </c>
      <c r="CZ95" s="93">
        <f t="shared" si="137"/>
        <v>124034827.8331776</v>
      </c>
      <c r="DA95" s="97">
        <f t="shared" si="138"/>
        <v>164.70098279381588</v>
      </c>
      <c r="DB95" s="95">
        <f>+DB72+DB94</f>
        <v>76601348.949606702</v>
      </c>
      <c r="DC95" s="96">
        <f t="shared" si="100"/>
        <v>31.712668801620339</v>
      </c>
      <c r="DD95" s="93">
        <f>+DD72+DD94</f>
        <v>35090508.818123102</v>
      </c>
      <c r="DE95" s="96">
        <f t="shared" si="141"/>
        <v>33.99366909122562</v>
      </c>
      <c r="DF95" s="93">
        <f>+DF72+DF94</f>
        <v>111691857.76772982</v>
      </c>
      <c r="DG95" s="97">
        <f t="shared" si="143"/>
        <v>32.395607266928174</v>
      </c>
      <c r="DH95" s="227"/>
      <c r="DI95" s="238" t="s">
        <v>158</v>
      </c>
      <c r="DJ95" s="95">
        <f>+DJ72+DJ94</f>
        <v>124034827.83317757</v>
      </c>
      <c r="DK95" s="93">
        <f t="shared" ref="DK95:DL95" si="148">+DK72+DK94</f>
        <v>111691857.76772982</v>
      </c>
      <c r="DL95" s="94">
        <f t="shared" si="148"/>
        <v>235726685.60090742</v>
      </c>
      <c r="DM95"/>
      <c r="DO95" s="98"/>
    </row>
    <row r="96" spans="1:119" s="101" customFormat="1" ht="15.6">
      <c r="A96" s="74"/>
      <c r="B96" s="73"/>
      <c r="C96" s="83"/>
      <c r="D96" s="84"/>
      <c r="E96" s="88"/>
      <c r="F96" s="88"/>
      <c r="G96" s="88"/>
      <c r="H96" s="88"/>
      <c r="I96" s="89"/>
      <c r="J96" s="87"/>
      <c r="K96" s="88"/>
      <c r="L96" s="85"/>
      <c r="M96" s="88"/>
      <c r="N96" s="85"/>
      <c r="O96" s="89"/>
      <c r="P96" s="187"/>
      <c r="Q96" s="188"/>
      <c r="R96" s="189"/>
      <c r="S96" s="80"/>
      <c r="T96" s="84"/>
      <c r="U96" s="88"/>
      <c r="V96" s="88"/>
      <c r="W96" s="88"/>
      <c r="X96" s="88"/>
      <c r="Y96" s="89"/>
      <c r="Z96" s="87"/>
      <c r="AA96" s="88"/>
      <c r="AB96" s="85"/>
      <c r="AC96" s="88"/>
      <c r="AD96" s="85"/>
      <c r="AE96" s="89"/>
      <c r="AF96" s="187"/>
      <c r="AG96" s="188"/>
      <c r="AH96" s="189"/>
      <c r="AI96" s="82"/>
      <c r="AJ96" s="84"/>
      <c r="AK96" s="88"/>
      <c r="AL96" s="88"/>
      <c r="AM96" s="88"/>
      <c r="AN96" s="88"/>
      <c r="AO96" s="89"/>
      <c r="AP96" s="87"/>
      <c r="AQ96" s="88"/>
      <c r="AR96" s="85"/>
      <c r="AS96" s="88"/>
      <c r="AT96" s="85"/>
      <c r="AU96" s="89"/>
      <c r="AV96" s="187"/>
      <c r="AW96" s="188"/>
      <c r="AX96" s="189"/>
      <c r="AY96" s="82"/>
      <c r="AZ96" s="84"/>
      <c r="BA96" s="88"/>
      <c r="BB96" s="88"/>
      <c r="BC96" s="88"/>
      <c r="BD96" s="88"/>
      <c r="BE96" s="89"/>
      <c r="BF96" s="87"/>
      <c r="BG96" s="88"/>
      <c r="BH96" s="85"/>
      <c r="BI96" s="88"/>
      <c r="BJ96" s="85"/>
      <c r="BK96" s="89"/>
      <c r="BL96" s="187"/>
      <c r="BM96" s="188"/>
      <c r="BN96" s="189"/>
      <c r="BO96" s="82"/>
      <c r="BP96" s="84"/>
      <c r="BQ96" s="88"/>
      <c r="BR96" s="88"/>
      <c r="BS96" s="88"/>
      <c r="BT96" s="88"/>
      <c r="BU96" s="89"/>
      <c r="BV96" s="87"/>
      <c r="BW96" s="88"/>
      <c r="BX96" s="85"/>
      <c r="BY96" s="88"/>
      <c r="BZ96" s="85"/>
      <c r="CA96" s="89"/>
      <c r="CB96" s="187"/>
      <c r="CC96" s="188"/>
      <c r="CD96" s="189"/>
      <c r="CE96" s="82"/>
      <c r="CF96" s="84"/>
      <c r="CG96" s="88"/>
      <c r="CH96" s="88"/>
      <c r="CI96" s="88"/>
      <c r="CJ96" s="88"/>
      <c r="CK96" s="89"/>
      <c r="CL96" s="87"/>
      <c r="CM96" s="88"/>
      <c r="CN96" s="85"/>
      <c r="CO96" s="88"/>
      <c r="CP96" s="85"/>
      <c r="CQ96" s="89"/>
      <c r="CR96" s="187"/>
      <c r="CS96" s="188"/>
      <c r="CT96" s="189"/>
      <c r="CU96" s="82"/>
      <c r="CV96" s="87"/>
      <c r="CW96" s="88"/>
      <c r="CX96" s="88"/>
      <c r="CY96" s="88"/>
      <c r="CZ96" s="85"/>
      <c r="DA96" s="89"/>
      <c r="DB96" s="99"/>
      <c r="DC96" s="88"/>
      <c r="DD96" s="85"/>
      <c r="DE96" s="88"/>
      <c r="DF96" s="85"/>
      <c r="DG96" s="89"/>
      <c r="DH96" s="226"/>
      <c r="DI96" s="238"/>
      <c r="DJ96" s="87"/>
      <c r="DK96" s="85"/>
      <c r="DL96" s="86"/>
      <c r="DM96"/>
      <c r="DO96" s="107"/>
    </row>
    <row r="97" spans="1:119" s="101" customFormat="1" ht="15.6">
      <c r="A97" s="74">
        <v>81</v>
      </c>
      <c r="B97" s="109" t="s">
        <v>159</v>
      </c>
      <c r="C97" s="83"/>
      <c r="D97" s="84">
        <v>0</v>
      </c>
      <c r="E97" s="88">
        <v>0</v>
      </c>
      <c r="F97" s="88">
        <v>0</v>
      </c>
      <c r="G97" s="88">
        <v>0</v>
      </c>
      <c r="H97" s="85">
        <v>0</v>
      </c>
      <c r="I97" s="89">
        <v>0</v>
      </c>
      <c r="J97" s="87">
        <v>0</v>
      </c>
      <c r="K97" s="88">
        <v>0</v>
      </c>
      <c r="L97" s="85">
        <v>0</v>
      </c>
      <c r="M97" s="88">
        <v>0</v>
      </c>
      <c r="N97" s="85">
        <v>0</v>
      </c>
      <c r="O97" s="89">
        <v>0</v>
      </c>
      <c r="P97" s="178">
        <f t="shared" ref="P97:P101" si="149">+D97+J97</f>
        <v>0</v>
      </c>
      <c r="Q97" s="179">
        <f t="shared" ref="Q97:Q101" si="150">+F97+L97</f>
        <v>0</v>
      </c>
      <c r="R97" s="180">
        <f t="shared" ref="R97:R101" si="151">+P97+Q97</f>
        <v>0</v>
      </c>
      <c r="S97" s="80"/>
      <c r="T97" s="84">
        <v>0</v>
      </c>
      <c r="U97" s="88">
        <v>0</v>
      </c>
      <c r="V97" s="88">
        <v>0</v>
      </c>
      <c r="W97" s="88">
        <v>0</v>
      </c>
      <c r="X97" s="85">
        <v>0</v>
      </c>
      <c r="Y97" s="89">
        <v>0</v>
      </c>
      <c r="Z97" s="87">
        <v>0</v>
      </c>
      <c r="AA97" s="88">
        <v>0</v>
      </c>
      <c r="AB97" s="85">
        <v>0</v>
      </c>
      <c r="AC97" s="88">
        <v>0</v>
      </c>
      <c r="AD97" s="85">
        <v>0</v>
      </c>
      <c r="AE97" s="89">
        <v>0</v>
      </c>
      <c r="AF97" s="178">
        <f t="shared" ref="AF97:AF101" si="152">+T97+Z97</f>
        <v>0</v>
      </c>
      <c r="AG97" s="179">
        <f t="shared" ref="AG97:AG101" si="153">+V97+AB97</f>
        <v>0</v>
      </c>
      <c r="AH97" s="180">
        <f t="shared" ref="AH97:AH101" si="154">+AF97+AG97</f>
        <v>0</v>
      </c>
      <c r="AI97" s="82"/>
      <c r="AJ97" s="84">
        <v>0</v>
      </c>
      <c r="AK97" s="88">
        <v>0</v>
      </c>
      <c r="AL97" s="88">
        <v>0</v>
      </c>
      <c r="AM97" s="88">
        <v>0</v>
      </c>
      <c r="AN97" s="85">
        <v>0</v>
      </c>
      <c r="AO97" s="89">
        <v>0</v>
      </c>
      <c r="AP97" s="87">
        <v>0</v>
      </c>
      <c r="AQ97" s="88">
        <v>0</v>
      </c>
      <c r="AR97" s="85">
        <v>0</v>
      </c>
      <c r="AS97" s="88">
        <v>0</v>
      </c>
      <c r="AT97" s="85">
        <v>0</v>
      </c>
      <c r="AU97" s="89">
        <v>0</v>
      </c>
      <c r="AV97" s="178">
        <f t="shared" ref="AV97:AV101" si="155">+AJ97+AP97</f>
        <v>0</v>
      </c>
      <c r="AW97" s="179">
        <f t="shared" ref="AW97:AW101" si="156">+AL97+AR97</f>
        <v>0</v>
      </c>
      <c r="AX97" s="180">
        <f t="shared" ref="AX97:AX100" si="157">+AV97+AW97</f>
        <v>0</v>
      </c>
      <c r="AY97" s="82"/>
      <c r="AZ97" s="84">
        <v>0</v>
      </c>
      <c r="BA97" s="88">
        <v>0</v>
      </c>
      <c r="BB97" s="88"/>
      <c r="BC97" s="88">
        <v>0</v>
      </c>
      <c r="BD97" s="85">
        <v>0</v>
      </c>
      <c r="BE97" s="89">
        <v>0</v>
      </c>
      <c r="BF97" s="87">
        <v>0</v>
      </c>
      <c r="BG97" s="88">
        <v>0</v>
      </c>
      <c r="BH97" s="85">
        <v>0</v>
      </c>
      <c r="BI97" s="88">
        <v>0</v>
      </c>
      <c r="BJ97" s="85">
        <v>0</v>
      </c>
      <c r="BK97" s="89">
        <v>0</v>
      </c>
      <c r="BL97" s="178">
        <f t="shared" ref="BL97:BL101" si="158">+AZ97+BF97</f>
        <v>0</v>
      </c>
      <c r="BM97" s="179">
        <f t="shared" ref="BM97:BM101" si="159">+BB97+BH97</f>
        <v>0</v>
      </c>
      <c r="BN97" s="180">
        <f t="shared" ref="BN97:BN100" si="160">+BL97+BM97</f>
        <v>0</v>
      </c>
      <c r="BO97" s="82"/>
      <c r="BP97" s="84">
        <v>0</v>
      </c>
      <c r="BQ97" s="88">
        <v>0</v>
      </c>
      <c r="BR97" s="88">
        <v>0</v>
      </c>
      <c r="BS97" s="88">
        <v>0</v>
      </c>
      <c r="BT97" s="85">
        <v>0</v>
      </c>
      <c r="BU97" s="89">
        <v>0</v>
      </c>
      <c r="BV97" s="87">
        <v>0</v>
      </c>
      <c r="BW97" s="88">
        <v>0</v>
      </c>
      <c r="BX97" s="85">
        <v>0</v>
      </c>
      <c r="BY97" s="88">
        <v>0</v>
      </c>
      <c r="BZ97" s="85">
        <v>0</v>
      </c>
      <c r="CA97" s="89">
        <v>0</v>
      </c>
      <c r="CB97" s="178">
        <f t="shared" ref="CB97:CB100" si="161">+BP97+BV97</f>
        <v>0</v>
      </c>
      <c r="CC97" s="179">
        <f t="shared" ref="CC97:CC101" si="162">+BR97+BX97</f>
        <v>0</v>
      </c>
      <c r="CD97" s="180">
        <f t="shared" ref="CD97:CD100" si="163">+CB97+CC97</f>
        <v>0</v>
      </c>
      <c r="CE97" s="82"/>
      <c r="CF97" s="84"/>
      <c r="CG97" s="88">
        <f t="shared" ref="CG97:CG101" si="164">+CF97/$CF$110</f>
        <v>0</v>
      </c>
      <c r="CH97" s="88"/>
      <c r="CI97" s="88">
        <f t="shared" ref="CI97:CI101" si="165">+CH97/$CH$110</f>
        <v>0</v>
      </c>
      <c r="CJ97" s="85">
        <v>0</v>
      </c>
      <c r="CK97" s="89">
        <f t="shared" ref="CK97:CK101" si="166">+CJ97/$CJ$110</f>
        <v>0</v>
      </c>
      <c r="CL97" s="87">
        <v>0</v>
      </c>
      <c r="CM97" s="88">
        <f t="shared" ref="CM97:CM101" si="167">+CL97/$CL$110</f>
        <v>0</v>
      </c>
      <c r="CN97" s="85">
        <v>0</v>
      </c>
      <c r="CO97" s="88">
        <f t="shared" si="129"/>
        <v>0</v>
      </c>
      <c r="CP97" s="85">
        <v>0</v>
      </c>
      <c r="CQ97" s="89">
        <f t="shared" ref="CQ97:CQ101" si="168">+CP97/$CP$110</f>
        <v>0</v>
      </c>
      <c r="CR97" s="178">
        <f t="shared" ref="CR97:CR101" si="169">+CF97+CL97</f>
        <v>0</v>
      </c>
      <c r="CS97" s="179">
        <f t="shared" ref="CS97:CS101" si="170">+CH97+CN97</f>
        <v>0</v>
      </c>
      <c r="CT97" s="180">
        <f t="shared" ref="CT97:CT100" si="171">+CR97+CS97</f>
        <v>0</v>
      </c>
      <c r="CU97" s="82"/>
      <c r="CV97" s="87">
        <f>+D97+T97+AJ97+AZ97+BP97+CF97</f>
        <v>0</v>
      </c>
      <c r="CW97" s="88">
        <f t="shared" si="108"/>
        <v>0</v>
      </c>
      <c r="CX97" s="88">
        <f>+F97+V97+AL97+BB97+BR97+CH97</f>
        <v>0</v>
      </c>
      <c r="CY97" s="88">
        <f t="shared" ref="CY97:CY101" si="172">+CX97/$CX$110</f>
        <v>0</v>
      </c>
      <c r="CZ97" s="85">
        <f t="shared" ref="CZ97:CZ99" si="173">+CV97+CX97</f>
        <v>0</v>
      </c>
      <c r="DA97" s="89">
        <f t="shared" ref="DA97:DA101" si="174">+CZ97/$CZ$110</f>
        <v>0</v>
      </c>
      <c r="DB97" s="87">
        <f t="shared" ref="DB97:DB99" si="175">+J97+Z97+AP97+BF97+BV97+CL97</f>
        <v>0</v>
      </c>
      <c r="DC97" s="88">
        <f t="shared" si="100"/>
        <v>0</v>
      </c>
      <c r="DD97" s="85">
        <f t="shared" ref="DD97:DD99" si="176">+L97+AB97+AR97+BH97+BX97+CN97</f>
        <v>0</v>
      </c>
      <c r="DE97" s="320">
        <f t="shared" ref="DE97:DE101" si="177">+DD97/$DD$110</f>
        <v>0</v>
      </c>
      <c r="DF97" s="85">
        <f t="shared" ref="DF97:DF99" si="178">+DB97+DD97</f>
        <v>0</v>
      </c>
      <c r="DG97" s="89">
        <f t="shared" ref="DG97:DG101" si="179">+DF97/$DF$110</f>
        <v>0</v>
      </c>
      <c r="DH97" s="226"/>
      <c r="DI97" s="242" t="s">
        <v>159</v>
      </c>
      <c r="DJ97" s="87">
        <f t="shared" ref="DJ97:DJ99" si="180">+CZ97</f>
        <v>0</v>
      </c>
      <c r="DK97" s="85">
        <f t="shared" ref="DK97:DK99" si="181">+DF97</f>
        <v>0</v>
      </c>
      <c r="DL97" s="86">
        <f t="shared" ref="DL97:DL99" si="182">+DJ97+DK97</f>
        <v>0</v>
      </c>
      <c r="DM97"/>
    </row>
    <row r="98" spans="1:119" s="101" customFormat="1" ht="15.6">
      <c r="A98" s="74">
        <v>82</v>
      </c>
      <c r="B98" s="110" t="s">
        <v>160</v>
      </c>
      <c r="C98" s="83"/>
      <c r="D98" s="84">
        <v>0</v>
      </c>
      <c r="E98" s="88">
        <v>0</v>
      </c>
      <c r="F98" s="88">
        <v>0</v>
      </c>
      <c r="G98" s="88">
        <v>0</v>
      </c>
      <c r="H98" s="85">
        <v>0</v>
      </c>
      <c r="I98" s="89">
        <v>0</v>
      </c>
      <c r="J98" s="87">
        <v>-2335765.7834520899</v>
      </c>
      <c r="K98" s="88">
        <v>-9.4449171200307713</v>
      </c>
      <c r="L98" s="85">
        <v>-2586900.2165479101</v>
      </c>
      <c r="M98" s="88">
        <v>-12.98553423227238</v>
      </c>
      <c r="N98" s="85">
        <v>-4922666</v>
      </c>
      <c r="O98" s="89">
        <v>-11.02456339945982</v>
      </c>
      <c r="P98" s="178">
        <f t="shared" si="149"/>
        <v>-2335765.7834520899</v>
      </c>
      <c r="Q98" s="179">
        <f t="shared" si="150"/>
        <v>-2586900.2165479101</v>
      </c>
      <c r="R98" s="180">
        <f t="shared" si="151"/>
        <v>-4922666</v>
      </c>
      <c r="S98" s="80"/>
      <c r="T98" s="84">
        <v>0</v>
      </c>
      <c r="U98" s="88">
        <v>0</v>
      </c>
      <c r="V98" s="88">
        <v>0</v>
      </c>
      <c r="W98" s="88">
        <v>0</v>
      </c>
      <c r="X98" s="85">
        <v>0</v>
      </c>
      <c r="Y98" s="89">
        <v>0</v>
      </c>
      <c r="Z98" s="87">
        <v>0</v>
      </c>
      <c r="AA98" s="88">
        <v>0</v>
      </c>
      <c r="AB98" s="85">
        <v>0</v>
      </c>
      <c r="AC98" s="88">
        <v>0</v>
      </c>
      <c r="AD98" s="85">
        <v>0</v>
      </c>
      <c r="AE98" s="89">
        <v>0</v>
      </c>
      <c r="AF98" s="178">
        <f t="shared" si="152"/>
        <v>0</v>
      </c>
      <c r="AG98" s="179">
        <f t="shared" si="153"/>
        <v>0</v>
      </c>
      <c r="AH98" s="180">
        <f t="shared" si="154"/>
        <v>0</v>
      </c>
      <c r="AI98" s="82"/>
      <c r="AJ98" s="84">
        <v>0</v>
      </c>
      <c r="AK98" s="88">
        <v>0</v>
      </c>
      <c r="AL98" s="88">
        <v>0</v>
      </c>
      <c r="AM98" s="88">
        <v>0</v>
      </c>
      <c r="AN98" s="85">
        <v>0</v>
      </c>
      <c r="AO98" s="89">
        <v>0</v>
      </c>
      <c r="AP98" s="87">
        <v>0</v>
      </c>
      <c r="AQ98" s="88">
        <v>0</v>
      </c>
      <c r="AR98" s="85">
        <v>0</v>
      </c>
      <c r="AS98" s="88">
        <v>0</v>
      </c>
      <c r="AT98" s="85">
        <v>0</v>
      </c>
      <c r="AU98" s="89">
        <v>0</v>
      </c>
      <c r="AV98" s="178">
        <f t="shared" si="155"/>
        <v>0</v>
      </c>
      <c r="AW98" s="179">
        <f t="shared" si="156"/>
        <v>0</v>
      </c>
      <c r="AX98" s="180">
        <f t="shared" si="157"/>
        <v>0</v>
      </c>
      <c r="AY98" s="82"/>
      <c r="AZ98" s="84">
        <v>0</v>
      </c>
      <c r="BA98" s="88">
        <v>0</v>
      </c>
      <c r="BB98" s="88"/>
      <c r="BC98" s="88">
        <v>0</v>
      </c>
      <c r="BD98" s="85">
        <v>0</v>
      </c>
      <c r="BE98" s="89">
        <v>0</v>
      </c>
      <c r="BF98" s="87">
        <v>0</v>
      </c>
      <c r="BG98" s="88">
        <v>0</v>
      </c>
      <c r="BH98" s="85">
        <v>0</v>
      </c>
      <c r="BI98" s="88">
        <v>0</v>
      </c>
      <c r="BJ98" s="85">
        <v>0</v>
      </c>
      <c r="BK98" s="89">
        <v>0</v>
      </c>
      <c r="BL98" s="178">
        <f t="shared" si="158"/>
        <v>0</v>
      </c>
      <c r="BM98" s="179">
        <f t="shared" si="159"/>
        <v>0</v>
      </c>
      <c r="BN98" s="180">
        <f t="shared" si="160"/>
        <v>0</v>
      </c>
      <c r="BO98" s="82"/>
      <c r="BP98" s="84">
        <v>0</v>
      </c>
      <c r="BQ98" s="88">
        <v>0</v>
      </c>
      <c r="BR98" s="88">
        <v>0</v>
      </c>
      <c r="BS98" s="88">
        <v>0</v>
      </c>
      <c r="BT98" s="85">
        <v>0</v>
      </c>
      <c r="BU98" s="89">
        <v>0</v>
      </c>
      <c r="BV98" s="87">
        <v>0</v>
      </c>
      <c r="BW98" s="88">
        <v>0</v>
      </c>
      <c r="BX98" s="85">
        <v>0</v>
      </c>
      <c r="BY98" s="88">
        <v>0</v>
      </c>
      <c r="BZ98" s="85">
        <v>0</v>
      </c>
      <c r="CA98" s="89">
        <v>0</v>
      </c>
      <c r="CB98" s="178">
        <f t="shared" si="161"/>
        <v>0</v>
      </c>
      <c r="CC98" s="179">
        <f t="shared" si="162"/>
        <v>0</v>
      </c>
      <c r="CD98" s="180">
        <f t="shared" si="163"/>
        <v>0</v>
      </c>
      <c r="CE98" s="82"/>
      <c r="CF98" s="84"/>
      <c r="CG98" s="88">
        <f t="shared" si="164"/>
        <v>0</v>
      </c>
      <c r="CH98" s="88"/>
      <c r="CI98" s="88">
        <f t="shared" si="165"/>
        <v>0</v>
      </c>
      <c r="CJ98" s="85">
        <v>0</v>
      </c>
      <c r="CK98" s="89">
        <f t="shared" si="166"/>
        <v>0</v>
      </c>
      <c r="CL98" s="87">
        <v>0</v>
      </c>
      <c r="CM98" s="88">
        <f t="shared" si="167"/>
        <v>0</v>
      </c>
      <c r="CN98" s="85">
        <v>0</v>
      </c>
      <c r="CO98" s="88">
        <f t="shared" si="129"/>
        <v>0</v>
      </c>
      <c r="CP98" s="85">
        <v>0</v>
      </c>
      <c r="CQ98" s="89">
        <f t="shared" si="168"/>
        <v>0</v>
      </c>
      <c r="CR98" s="178">
        <f t="shared" si="169"/>
        <v>0</v>
      </c>
      <c r="CS98" s="179">
        <f t="shared" si="170"/>
        <v>0</v>
      </c>
      <c r="CT98" s="180">
        <f t="shared" si="171"/>
        <v>0</v>
      </c>
      <c r="CU98" s="82"/>
      <c r="CV98" s="87">
        <f>+D98+T98+AJ98+AZ98+BP98+CF98</f>
        <v>0</v>
      </c>
      <c r="CW98" s="88">
        <f t="shared" si="108"/>
        <v>0</v>
      </c>
      <c r="CX98" s="88">
        <f>+F98+V98+AL98+BB98+BR98+CH98</f>
        <v>0</v>
      </c>
      <c r="CY98" s="88">
        <f t="shared" si="172"/>
        <v>0</v>
      </c>
      <c r="CZ98" s="85">
        <f t="shared" si="173"/>
        <v>0</v>
      </c>
      <c r="DA98" s="89">
        <f t="shared" si="174"/>
        <v>0</v>
      </c>
      <c r="DB98" s="87">
        <f t="shared" si="175"/>
        <v>-2335765.7834520899</v>
      </c>
      <c r="DC98" s="88">
        <f t="shared" si="100"/>
        <v>-0.96699820178759011</v>
      </c>
      <c r="DD98" s="85">
        <f t="shared" si="176"/>
        <v>-2586900.2165479101</v>
      </c>
      <c r="DE98" s="320">
        <f t="shared" si="177"/>
        <v>-2.5060403195958312</v>
      </c>
      <c r="DF98" s="85">
        <f t="shared" si="178"/>
        <v>-4922666</v>
      </c>
      <c r="DG98" s="89">
        <f t="shared" si="179"/>
        <v>-1.4277921204775177</v>
      </c>
      <c r="DH98" s="228"/>
      <c r="DI98" s="243" t="s">
        <v>160</v>
      </c>
      <c r="DJ98" s="87">
        <f t="shared" si="180"/>
        <v>0</v>
      </c>
      <c r="DK98" s="85">
        <f t="shared" si="181"/>
        <v>-4922666</v>
      </c>
      <c r="DL98" s="86">
        <f t="shared" si="182"/>
        <v>-4922666</v>
      </c>
      <c r="DM98"/>
    </row>
    <row r="99" spans="1:119" s="101" customFormat="1" ht="15.6">
      <c r="A99" s="74">
        <v>83</v>
      </c>
      <c r="B99" s="74" t="s">
        <v>161</v>
      </c>
      <c r="C99" s="83"/>
      <c r="D99" s="84">
        <v>0</v>
      </c>
      <c r="E99" s="88">
        <v>0</v>
      </c>
      <c r="F99" s="88">
        <v>0</v>
      </c>
      <c r="G99" s="88">
        <v>0</v>
      </c>
      <c r="H99" s="85">
        <v>0</v>
      </c>
      <c r="I99" s="89">
        <v>0</v>
      </c>
      <c r="J99" s="87">
        <v>0</v>
      </c>
      <c r="K99" s="88">
        <v>0</v>
      </c>
      <c r="L99" s="85">
        <v>0</v>
      </c>
      <c r="M99" s="88">
        <v>0</v>
      </c>
      <c r="N99" s="85">
        <v>0</v>
      </c>
      <c r="O99" s="89">
        <v>0</v>
      </c>
      <c r="P99" s="178">
        <f t="shared" si="149"/>
        <v>0</v>
      </c>
      <c r="Q99" s="179">
        <f t="shared" si="150"/>
        <v>0</v>
      </c>
      <c r="R99" s="180">
        <f t="shared" si="151"/>
        <v>0</v>
      </c>
      <c r="S99" s="80"/>
      <c r="T99" s="84">
        <v>0</v>
      </c>
      <c r="U99" s="88">
        <v>0</v>
      </c>
      <c r="V99" s="88">
        <v>0</v>
      </c>
      <c r="W99" s="88">
        <v>0</v>
      </c>
      <c r="X99" s="85">
        <v>0</v>
      </c>
      <c r="Y99" s="89">
        <v>0</v>
      </c>
      <c r="Z99" s="87">
        <v>0</v>
      </c>
      <c r="AA99" s="88">
        <v>0</v>
      </c>
      <c r="AB99" s="85">
        <v>0</v>
      </c>
      <c r="AC99" s="88">
        <v>0</v>
      </c>
      <c r="AD99" s="85">
        <v>0</v>
      </c>
      <c r="AE99" s="89">
        <v>0</v>
      </c>
      <c r="AF99" s="178">
        <f t="shared" si="152"/>
        <v>0</v>
      </c>
      <c r="AG99" s="179">
        <f t="shared" si="153"/>
        <v>0</v>
      </c>
      <c r="AH99" s="180">
        <f t="shared" si="154"/>
        <v>0</v>
      </c>
      <c r="AI99" s="82"/>
      <c r="AJ99" s="84">
        <v>0</v>
      </c>
      <c r="AK99" s="88">
        <v>0</v>
      </c>
      <c r="AL99" s="88">
        <v>0</v>
      </c>
      <c r="AM99" s="88">
        <v>0</v>
      </c>
      <c r="AN99" s="85">
        <v>0</v>
      </c>
      <c r="AO99" s="89">
        <v>0</v>
      </c>
      <c r="AP99" s="87">
        <v>0</v>
      </c>
      <c r="AQ99" s="88">
        <v>0</v>
      </c>
      <c r="AR99" s="85">
        <v>0</v>
      </c>
      <c r="AS99" s="88">
        <v>0</v>
      </c>
      <c r="AT99" s="85">
        <v>0</v>
      </c>
      <c r="AU99" s="89">
        <v>0</v>
      </c>
      <c r="AV99" s="178">
        <f t="shared" si="155"/>
        <v>0</v>
      </c>
      <c r="AW99" s="179">
        <f t="shared" si="156"/>
        <v>0</v>
      </c>
      <c r="AX99" s="180">
        <f t="shared" si="157"/>
        <v>0</v>
      </c>
      <c r="AY99" s="82"/>
      <c r="AZ99" s="84">
        <v>0</v>
      </c>
      <c r="BA99" s="88">
        <v>0</v>
      </c>
      <c r="BB99" s="88"/>
      <c r="BC99" s="88">
        <v>0</v>
      </c>
      <c r="BD99" s="85">
        <v>0</v>
      </c>
      <c r="BE99" s="89">
        <v>0</v>
      </c>
      <c r="BF99" s="87">
        <v>0</v>
      </c>
      <c r="BG99" s="88">
        <v>0</v>
      </c>
      <c r="BH99" s="85">
        <v>0</v>
      </c>
      <c r="BI99" s="88">
        <v>0</v>
      </c>
      <c r="BJ99" s="85">
        <v>0</v>
      </c>
      <c r="BK99" s="89">
        <v>0</v>
      </c>
      <c r="BL99" s="178">
        <f t="shared" si="158"/>
        <v>0</v>
      </c>
      <c r="BM99" s="179">
        <f t="shared" si="159"/>
        <v>0</v>
      </c>
      <c r="BN99" s="180">
        <f t="shared" si="160"/>
        <v>0</v>
      </c>
      <c r="BO99" s="82"/>
      <c r="BP99" s="84">
        <v>0</v>
      </c>
      <c r="BQ99" s="88">
        <v>0</v>
      </c>
      <c r="BR99" s="88">
        <v>0</v>
      </c>
      <c r="BS99" s="88">
        <v>0</v>
      </c>
      <c r="BT99" s="85">
        <v>0</v>
      </c>
      <c r="BU99" s="89">
        <v>0</v>
      </c>
      <c r="BV99" s="87">
        <v>0</v>
      </c>
      <c r="BW99" s="88">
        <v>0</v>
      </c>
      <c r="BX99" s="85">
        <v>0</v>
      </c>
      <c r="BY99" s="88">
        <v>0</v>
      </c>
      <c r="BZ99" s="85">
        <v>0</v>
      </c>
      <c r="CA99" s="89">
        <v>0</v>
      </c>
      <c r="CB99" s="178">
        <f t="shared" si="161"/>
        <v>0</v>
      </c>
      <c r="CC99" s="179">
        <f t="shared" si="162"/>
        <v>0</v>
      </c>
      <c r="CD99" s="180">
        <f t="shared" si="163"/>
        <v>0</v>
      </c>
      <c r="CE99" s="82"/>
      <c r="CF99" s="84"/>
      <c r="CG99" s="88">
        <f t="shared" si="164"/>
        <v>0</v>
      </c>
      <c r="CH99" s="88"/>
      <c r="CI99" s="88">
        <f t="shared" si="165"/>
        <v>0</v>
      </c>
      <c r="CJ99" s="85">
        <v>0</v>
      </c>
      <c r="CK99" s="89">
        <f t="shared" si="166"/>
        <v>0</v>
      </c>
      <c r="CL99" s="87">
        <v>0</v>
      </c>
      <c r="CM99" s="88">
        <f t="shared" si="167"/>
        <v>0</v>
      </c>
      <c r="CN99" s="85">
        <v>0</v>
      </c>
      <c r="CO99" s="88">
        <f t="shared" si="129"/>
        <v>0</v>
      </c>
      <c r="CP99" s="85">
        <v>0</v>
      </c>
      <c r="CQ99" s="89">
        <f t="shared" si="168"/>
        <v>0</v>
      </c>
      <c r="CR99" s="178">
        <f t="shared" si="169"/>
        <v>0</v>
      </c>
      <c r="CS99" s="179">
        <f t="shared" si="170"/>
        <v>0</v>
      </c>
      <c r="CT99" s="180">
        <f t="shared" si="171"/>
        <v>0</v>
      </c>
      <c r="CU99" s="82"/>
      <c r="CV99" s="87">
        <f>+D99+T99+AJ99+AZ99+BP99+CF99</f>
        <v>0</v>
      </c>
      <c r="CW99" s="88">
        <f t="shared" si="108"/>
        <v>0</v>
      </c>
      <c r="CX99" s="88">
        <f>+F99+V99+AL99+BB99+BR99+CH99</f>
        <v>0</v>
      </c>
      <c r="CY99" s="88">
        <f t="shared" si="172"/>
        <v>0</v>
      </c>
      <c r="CZ99" s="85">
        <f t="shared" si="173"/>
        <v>0</v>
      </c>
      <c r="DA99" s="89">
        <f t="shared" si="174"/>
        <v>0</v>
      </c>
      <c r="DB99" s="87">
        <f t="shared" si="175"/>
        <v>0</v>
      </c>
      <c r="DC99" s="88">
        <f t="shared" si="100"/>
        <v>0</v>
      </c>
      <c r="DD99" s="85">
        <f t="shared" si="176"/>
        <v>0</v>
      </c>
      <c r="DE99" s="320">
        <f t="shared" si="177"/>
        <v>0</v>
      </c>
      <c r="DF99" s="85">
        <f t="shared" si="178"/>
        <v>0</v>
      </c>
      <c r="DG99" s="89">
        <f t="shared" si="179"/>
        <v>0</v>
      </c>
      <c r="DH99" s="228"/>
      <c r="DI99" s="239" t="s">
        <v>161</v>
      </c>
      <c r="DJ99" s="87">
        <f t="shared" si="180"/>
        <v>0</v>
      </c>
      <c r="DK99" s="85">
        <f t="shared" si="181"/>
        <v>0</v>
      </c>
      <c r="DL99" s="86">
        <f t="shared" si="182"/>
        <v>0</v>
      </c>
      <c r="DM99"/>
      <c r="DN99" s="101" t="s">
        <v>162</v>
      </c>
    </row>
    <row r="100" spans="1:119" s="65" customFormat="1" ht="16.149999999999999" thickBot="1">
      <c r="A100" s="74">
        <v>84</v>
      </c>
      <c r="B100" s="90" t="s">
        <v>163</v>
      </c>
      <c r="C100" s="91"/>
      <c r="D100" s="92">
        <v>178477926.95544758</v>
      </c>
      <c r="E100" s="96">
        <v>1791.2097124220711</v>
      </c>
      <c r="F100" s="93">
        <v>25022265.579651803</v>
      </c>
      <c r="G100" s="96">
        <v>1747.486945991466</v>
      </c>
      <c r="H100" s="85">
        <v>203500192.53509939</v>
      </c>
      <c r="I100" s="97">
        <v>1785.7159752114724</v>
      </c>
      <c r="J100" s="95">
        <v>81272379.433822468</v>
      </c>
      <c r="K100" s="96">
        <v>328.6335014145443</v>
      </c>
      <c r="L100" s="95">
        <v>83228333.768146545</v>
      </c>
      <c r="M100" s="96">
        <v>417.78355822455524</v>
      </c>
      <c r="N100" s="95">
        <v>164500713.20196903</v>
      </c>
      <c r="O100" s="97">
        <v>368.40779812229079</v>
      </c>
      <c r="P100" s="184">
        <f t="shared" si="149"/>
        <v>259750306.38927007</v>
      </c>
      <c r="Q100" s="190">
        <f t="shared" si="150"/>
        <v>108250599.34779835</v>
      </c>
      <c r="R100" s="191">
        <f t="shared" si="151"/>
        <v>368000905.73706841</v>
      </c>
      <c r="S100" s="80"/>
      <c r="T100" s="92">
        <v>296775553.44824213</v>
      </c>
      <c r="U100" s="96">
        <v>1606.0152251108941</v>
      </c>
      <c r="V100" s="93">
        <v>46691641.877787523</v>
      </c>
      <c r="W100" s="96">
        <v>1722.1762274191326</v>
      </c>
      <c r="X100" s="93">
        <v>343467195.32602966</v>
      </c>
      <c r="Y100" s="97">
        <v>1620.8775534257802</v>
      </c>
      <c r="Z100" s="95">
        <v>188914445.49802205</v>
      </c>
      <c r="AA100" s="96">
        <v>226.0891547712917</v>
      </c>
      <c r="AB100" s="95">
        <v>105010621.94699177</v>
      </c>
      <c r="AC100" s="96">
        <v>410.51524986900716</v>
      </c>
      <c r="AD100" s="95">
        <v>293925067.44501382</v>
      </c>
      <c r="AE100" s="97">
        <v>269.31579779032711</v>
      </c>
      <c r="AF100" s="184">
        <f t="shared" si="152"/>
        <v>485689998.94626415</v>
      </c>
      <c r="AG100" s="190">
        <f t="shared" si="153"/>
        <v>151702263.8247793</v>
      </c>
      <c r="AH100" s="191">
        <f t="shared" si="154"/>
        <v>637392262.77104342</v>
      </c>
      <c r="AI100" s="82"/>
      <c r="AJ100" s="92">
        <v>114192090.59879428</v>
      </c>
      <c r="AK100" s="96">
        <v>1838.0428895455161</v>
      </c>
      <c r="AL100" s="93">
        <v>21594738.183517348</v>
      </c>
      <c r="AM100" s="96">
        <v>2189.2475855147354</v>
      </c>
      <c r="AN100" s="93">
        <v>135786828.78231162</v>
      </c>
      <c r="AO100" s="97">
        <v>1886.163948025609</v>
      </c>
      <c r="AP100" s="95">
        <v>35986410.090949692</v>
      </c>
      <c r="AQ100" s="96">
        <v>316.6981438964155</v>
      </c>
      <c r="AR100" s="93">
        <v>57497354.100135945</v>
      </c>
      <c r="AS100" s="96">
        <v>563.74929258597274</v>
      </c>
      <c r="AT100" s="93">
        <v>93483764.191085637</v>
      </c>
      <c r="AU100" s="97">
        <v>433.55593467744626</v>
      </c>
      <c r="AV100" s="184">
        <f t="shared" si="155"/>
        <v>150178500.68974397</v>
      </c>
      <c r="AW100" s="190">
        <f t="shared" si="156"/>
        <v>79092092.283653289</v>
      </c>
      <c r="AX100" s="191">
        <f t="shared" si="157"/>
        <v>229270592.97339725</v>
      </c>
      <c r="AY100" s="82"/>
      <c r="AZ100" s="92">
        <v>208424499.91148072</v>
      </c>
      <c r="BA100" s="96">
        <v>1901.961051900649</v>
      </c>
      <c r="BB100" s="93">
        <v>30094416.018712655</v>
      </c>
      <c r="BC100" s="96">
        <v>1906.1575892267961</v>
      </c>
      <c r="BD100" s="85">
        <v>238518915.93019336</v>
      </c>
      <c r="BE100" s="97">
        <v>1902.4895186340918</v>
      </c>
      <c r="BF100" s="95">
        <v>132772453.69850786</v>
      </c>
      <c r="BG100" s="96">
        <v>255.7580691239198</v>
      </c>
      <c r="BH100" s="93">
        <v>94205482.529063746</v>
      </c>
      <c r="BI100" s="96">
        <v>484.47149667813704</v>
      </c>
      <c r="BJ100" s="93">
        <v>226977936.22757161</v>
      </c>
      <c r="BK100" s="97">
        <v>318.08203982938437</v>
      </c>
      <c r="BL100" s="184">
        <f t="shared" si="158"/>
        <v>341196953.60998857</v>
      </c>
      <c r="BM100" s="190">
        <f t="shared" si="159"/>
        <v>124299898.5477764</v>
      </c>
      <c r="BN100" s="191">
        <f t="shared" si="160"/>
        <v>465496852.15776497</v>
      </c>
      <c r="BO100" s="82"/>
      <c r="BP100" s="92">
        <v>136936603.39999998</v>
      </c>
      <c r="BQ100" s="96">
        <v>1793.8431350459146</v>
      </c>
      <c r="BR100" s="93">
        <v>19138600.369999997</v>
      </c>
      <c r="BS100" s="96">
        <v>1987.1872463918594</v>
      </c>
      <c r="BT100" s="93">
        <v>156075203.76999998</v>
      </c>
      <c r="BU100" s="97">
        <v>1815.5034869951608</v>
      </c>
      <c r="BV100" s="95">
        <v>56528509.649999961</v>
      </c>
      <c r="BW100" s="96">
        <v>250.67297090555931</v>
      </c>
      <c r="BX100" s="95">
        <v>45978752.020000055</v>
      </c>
      <c r="BY100" s="96">
        <v>392.13952989740005</v>
      </c>
      <c r="BZ100" s="95">
        <v>102507261.67000002</v>
      </c>
      <c r="CA100" s="97">
        <v>299.06599312051071</v>
      </c>
      <c r="CB100" s="184">
        <f t="shared" si="161"/>
        <v>193465113.04999995</v>
      </c>
      <c r="CC100" s="190">
        <f t="shared" si="162"/>
        <v>65117352.390000053</v>
      </c>
      <c r="CD100" s="191">
        <f t="shared" si="163"/>
        <v>258582465.44</v>
      </c>
      <c r="CE100" s="82"/>
      <c r="CF100" s="92">
        <v>202231404.47813454</v>
      </c>
      <c r="CG100" s="96">
        <f t="shared" si="164"/>
        <v>1612.2791989136308</v>
      </c>
      <c r="CH100" s="93">
        <v>29792596.031249247</v>
      </c>
      <c r="CI100" s="96">
        <f t="shared" si="165"/>
        <v>1613.3757192271876</v>
      </c>
      <c r="CJ100" s="93">
        <v>232024000.5093838</v>
      </c>
      <c r="CK100" s="97">
        <f t="shared" si="166"/>
        <v>1612.4199120862263</v>
      </c>
      <c r="CL100" s="95">
        <v>107322491.72656482</v>
      </c>
      <c r="CM100" s="96">
        <f t="shared" si="167"/>
        <v>226.2602812514543</v>
      </c>
      <c r="CN100" s="93">
        <v>74565954.017671436</v>
      </c>
      <c r="CO100" s="96">
        <f t="shared" si="129"/>
        <v>455.89915514784627</v>
      </c>
      <c r="CP100" s="93">
        <v>181888445.74423626</v>
      </c>
      <c r="CQ100" s="97">
        <f t="shared" si="168"/>
        <v>285.14076995130233</v>
      </c>
      <c r="CR100" s="184">
        <f t="shared" si="169"/>
        <v>309553896.2046994</v>
      </c>
      <c r="CS100" s="190">
        <f t="shared" si="170"/>
        <v>104358550.04892069</v>
      </c>
      <c r="CT100" s="191">
        <f t="shared" si="171"/>
        <v>413912446.25362009</v>
      </c>
      <c r="CU100" s="82"/>
      <c r="CV100" s="111">
        <f>+CV62+CV95+CV97+CV98+CV99</f>
        <v>1137038078.7920997</v>
      </c>
      <c r="CW100" s="112">
        <f t="shared" si="108"/>
        <v>1728.2551572965033</v>
      </c>
      <c r="CX100" s="113">
        <f>+CX62+CX95+CX97+CX98+CX99</f>
        <v>172334258.06091854</v>
      </c>
      <c r="CY100" s="112">
        <f t="shared" si="172"/>
        <v>1810.6141842920629</v>
      </c>
      <c r="CZ100" s="113">
        <f>+CZ62+CZ95+CZ97+CZ98+CZ99</f>
        <v>1309372336.8530183</v>
      </c>
      <c r="DA100" s="97">
        <f t="shared" si="174"/>
        <v>1738.6641678801343</v>
      </c>
      <c r="DB100" s="95">
        <f>+DB62+DB95+DB97+DB98+DB99</f>
        <v>602796690.09786689</v>
      </c>
      <c r="DC100" s="96">
        <f t="shared" si="100"/>
        <v>249.55555026012081</v>
      </c>
      <c r="DD100" s="93">
        <f>+DD62+DD95+DD97+DD98+DD99</f>
        <v>460486498.38200957</v>
      </c>
      <c r="DE100" s="319">
        <f t="shared" si="177"/>
        <v>446.09286596866463</v>
      </c>
      <c r="DF100" s="113">
        <f>+DF62+DF95+DF97+DF98+DF99</f>
        <v>1063283188.4798763</v>
      </c>
      <c r="DG100" s="97">
        <f t="shared" si="179"/>
        <v>308.39942387880444</v>
      </c>
      <c r="DH100" s="256"/>
      <c r="DI100" s="240" t="s">
        <v>163</v>
      </c>
      <c r="DJ100" s="95">
        <f>+DJ62+DJ95+DJ97+DJ98+DJ99</f>
        <v>1309372336.8530178</v>
      </c>
      <c r="DK100" s="93">
        <f t="shared" ref="DK100:DL100" si="183">+DK62+DK95+DK97+DK98+DK99</f>
        <v>1063283188.4798763</v>
      </c>
      <c r="DL100" s="94">
        <f t="shared" si="183"/>
        <v>2372655525.3328943</v>
      </c>
      <c r="DM100"/>
      <c r="DN100" s="98">
        <f>+R101+AH101+AX101+BN101+CD101+CT101</f>
        <v>220438194.36018884</v>
      </c>
      <c r="DO100" s="98"/>
    </row>
    <row r="101" spans="1:119" s="65" customFormat="1" ht="16.149999999999999" thickBot="1">
      <c r="A101" s="74">
        <v>85</v>
      </c>
      <c r="B101" s="90" t="s">
        <v>164</v>
      </c>
      <c r="C101" s="83"/>
      <c r="D101" s="114">
        <v>8988971.3545523286</v>
      </c>
      <c r="E101" s="115">
        <v>90.213580298795961</v>
      </c>
      <c r="F101" s="116">
        <v>-3303947.9496518001</v>
      </c>
      <c r="G101" s="115">
        <v>-230.73873522255744</v>
      </c>
      <c r="H101" s="116">
        <v>5685023.4049005285</v>
      </c>
      <c r="I101" s="117">
        <v>49.886130264132404</v>
      </c>
      <c r="J101" s="116">
        <v>8428917.4861775339</v>
      </c>
      <c r="K101" s="115">
        <v>34.0832234261376</v>
      </c>
      <c r="L101" s="116">
        <v>18144018.361853451</v>
      </c>
      <c r="M101" s="115">
        <v>91.078028461119459</v>
      </c>
      <c r="N101" s="116">
        <v>26572935.848030984</v>
      </c>
      <c r="O101" s="117">
        <v>59.511454964930827</v>
      </c>
      <c r="P101" s="158">
        <f t="shared" si="149"/>
        <v>17417888.840729862</v>
      </c>
      <c r="Q101" s="159">
        <f t="shared" si="150"/>
        <v>14840070.41220165</v>
      </c>
      <c r="R101" s="160">
        <f t="shared" si="151"/>
        <v>32257959.252931513</v>
      </c>
      <c r="S101" s="80"/>
      <c r="T101" s="114">
        <v>46635051.291757882</v>
      </c>
      <c r="U101" s="115">
        <v>252.36782992455156</v>
      </c>
      <c r="V101" s="116">
        <v>2673775.4122124836</v>
      </c>
      <c r="W101" s="115">
        <v>98.619630134718335</v>
      </c>
      <c r="X101" s="116">
        <v>49308826.703970365</v>
      </c>
      <c r="Y101" s="117">
        <v>232.69637239842174</v>
      </c>
      <c r="Z101" s="116">
        <v>29965180.765061058</v>
      </c>
      <c r="AA101" s="115">
        <v>35.861748813764251</v>
      </c>
      <c r="AB101" s="116">
        <v>-3624269.4169918001</v>
      </c>
      <c r="AC101" s="115">
        <v>-14.168260674239452</v>
      </c>
      <c r="AD101" s="116">
        <v>26340911.348069258</v>
      </c>
      <c r="AE101" s="117">
        <v>24.135483291355104</v>
      </c>
      <c r="AF101" s="158">
        <f t="shared" si="152"/>
        <v>76600232.056818932</v>
      </c>
      <c r="AG101" s="159">
        <f t="shared" si="153"/>
        <v>-950494.00477931648</v>
      </c>
      <c r="AH101" s="160">
        <f t="shared" si="154"/>
        <v>75649738.052039623</v>
      </c>
      <c r="AI101" s="82"/>
      <c r="AJ101" s="114">
        <v>8403191.625471428</v>
      </c>
      <c r="AK101" s="115">
        <v>135.25828746714677</v>
      </c>
      <c r="AL101" s="118">
        <v>899427.09221692756</v>
      </c>
      <c r="AM101" s="115">
        <v>91.182795236914799</v>
      </c>
      <c r="AN101" s="118">
        <v>9302618.7176883556</v>
      </c>
      <c r="AO101" s="117">
        <v>129.21919014443966</v>
      </c>
      <c r="AP101" s="116">
        <v>5650585.9572293563</v>
      </c>
      <c r="AQ101" s="115">
        <v>49.727941188324884</v>
      </c>
      <c r="AR101" s="118">
        <v>2931017.0916850194</v>
      </c>
      <c r="AS101" s="115">
        <v>28.737997388838423</v>
      </c>
      <c r="AT101" s="118">
        <v>8581603.0489143766</v>
      </c>
      <c r="AU101" s="117">
        <v>39.799477086714077</v>
      </c>
      <c r="AV101" s="158">
        <f t="shared" si="155"/>
        <v>14053777.582700785</v>
      </c>
      <c r="AW101" s="159">
        <f t="shared" si="156"/>
        <v>3830444.183901947</v>
      </c>
      <c r="AX101" s="160">
        <f>+AV101+AW101</f>
        <v>17884221.766602732</v>
      </c>
      <c r="AY101" s="82"/>
      <c r="AZ101" s="114">
        <v>1261501.2681648433</v>
      </c>
      <c r="BA101" s="115">
        <v>11.511728611520326</v>
      </c>
      <c r="BB101" s="116">
        <v>-1082753.6683581956</v>
      </c>
      <c r="BC101" s="115">
        <v>-68.580799870673644</v>
      </c>
      <c r="BD101" s="116">
        <v>178747.59980666637</v>
      </c>
      <c r="BE101" s="117">
        <v>1.42573780275234</v>
      </c>
      <c r="BF101" s="116">
        <v>10073977.590924725</v>
      </c>
      <c r="BG101" s="115">
        <v>19.405388582356977</v>
      </c>
      <c r="BH101" s="118">
        <v>5524618.7615036964</v>
      </c>
      <c r="BI101" s="115">
        <v>28.411513301638962</v>
      </c>
      <c r="BJ101" s="118">
        <v>15598596.352428421</v>
      </c>
      <c r="BK101" s="117">
        <v>21.859540309155939</v>
      </c>
      <c r="BL101" s="158">
        <f t="shared" si="158"/>
        <v>11335478.859089568</v>
      </c>
      <c r="BM101" s="159">
        <f t="shared" si="159"/>
        <v>4441865.0931455009</v>
      </c>
      <c r="BN101" s="160">
        <f>+BL101+BM101</f>
        <v>15777343.952235069</v>
      </c>
      <c r="BO101" s="82"/>
      <c r="BP101" s="114">
        <v>240806.22999995947</v>
      </c>
      <c r="BQ101" s="115">
        <v>3.154515241625417</v>
      </c>
      <c r="BR101" s="118">
        <v>-654487.4499999918</v>
      </c>
      <c r="BS101" s="115">
        <v>-67.956333714047531</v>
      </c>
      <c r="BT101" s="118">
        <v>-413731.53000003099</v>
      </c>
      <c r="BU101" s="117">
        <v>-4.8126224874375465</v>
      </c>
      <c r="BV101" s="116">
        <v>19472700.049999997</v>
      </c>
      <c r="BW101" s="115">
        <v>86.350756517536027</v>
      </c>
      <c r="BX101" s="116">
        <v>1865681.7599999979</v>
      </c>
      <c r="BY101" s="115">
        <v>15.911862244245233</v>
      </c>
      <c r="BZ101" s="116">
        <v>21338381.809999995</v>
      </c>
      <c r="CA101" s="117">
        <v>62.254949001919705</v>
      </c>
      <c r="CB101" s="158">
        <f>+BP101+BV101</f>
        <v>19713506.279999956</v>
      </c>
      <c r="CC101" s="159">
        <f t="shared" si="162"/>
        <v>1211194.3100000061</v>
      </c>
      <c r="CD101" s="160">
        <f>+CB101+CC101</f>
        <v>20924700.589999963</v>
      </c>
      <c r="CE101" s="82"/>
      <c r="CF101" s="114">
        <v>22834311.751516461</v>
      </c>
      <c r="CG101" s="115">
        <f t="shared" si="164"/>
        <v>182.0453452987791</v>
      </c>
      <c r="CH101" s="118">
        <v>4085687.7390994504</v>
      </c>
      <c r="CI101" s="115">
        <f t="shared" si="165"/>
        <v>221.254616002353</v>
      </c>
      <c r="CJ101" s="118">
        <v>26919999.490615904</v>
      </c>
      <c r="CK101" s="117">
        <f t="shared" si="166"/>
        <v>187.07695374929398</v>
      </c>
      <c r="CL101" s="116">
        <v>22256401.015985057</v>
      </c>
      <c r="CM101" s="115">
        <f t="shared" si="167"/>
        <v>46.921567627706033</v>
      </c>
      <c r="CN101" s="118">
        <v>8767830.2397789657</v>
      </c>
      <c r="CO101" s="115">
        <f t="shared" si="129"/>
        <v>53.606856526608091</v>
      </c>
      <c r="CP101" s="118">
        <v>31024231.255764022</v>
      </c>
      <c r="CQ101" s="117">
        <f t="shared" si="168"/>
        <v>48.635707184254372</v>
      </c>
      <c r="CR101" s="158">
        <f t="shared" si="169"/>
        <v>45090712.767501518</v>
      </c>
      <c r="CS101" s="159">
        <f t="shared" si="170"/>
        <v>12853517.978878416</v>
      </c>
      <c r="CT101" s="160">
        <f>+CR101+CS101</f>
        <v>57944230.746379934</v>
      </c>
      <c r="CU101" s="82"/>
      <c r="CV101" s="119">
        <f>+CV16-CV100</f>
        <v>88363833.52146244</v>
      </c>
      <c r="CW101" s="115">
        <f t="shared" si="108"/>
        <v>134.3097068166704</v>
      </c>
      <c r="CX101" s="119">
        <f>+CX16-CX100</f>
        <v>2617701.1755189002</v>
      </c>
      <c r="CY101" s="120">
        <f t="shared" si="172"/>
        <v>27.502638952709603</v>
      </c>
      <c r="CZ101" s="119">
        <f>+CZ16-CZ100</f>
        <v>90981534.69698143</v>
      </c>
      <c r="DA101" s="121">
        <f t="shared" si="174"/>
        <v>120.81081130564756</v>
      </c>
      <c r="DB101" s="119">
        <f>+DB16-DB100</f>
        <v>95847762.865377784</v>
      </c>
      <c r="DC101" s="115">
        <f t="shared" si="100"/>
        <v>39.680611383562024</v>
      </c>
      <c r="DD101" s="119">
        <f>+DD16-DD100</f>
        <v>33608896.79782927</v>
      </c>
      <c r="DE101" s="121">
        <f t="shared" si="177"/>
        <v>32.558368480439412</v>
      </c>
      <c r="DF101" s="119">
        <f>+DF16-DF100</f>
        <v>129456659.66320705</v>
      </c>
      <c r="DG101" s="121">
        <f t="shared" si="179"/>
        <v>37.548190068240814</v>
      </c>
      <c r="DH101" s="256"/>
      <c r="DI101" s="240" t="s">
        <v>164</v>
      </c>
      <c r="DJ101" s="119">
        <f>+DJ16-DJ100</f>
        <v>90981534.696981907</v>
      </c>
      <c r="DK101" s="119">
        <f t="shared" ref="DK101" si="184">+DK16-DK100</f>
        <v>129456659.66320705</v>
      </c>
      <c r="DL101" s="119">
        <f>+DL16-DL100</f>
        <v>220438194.36018944</v>
      </c>
      <c r="DM101"/>
      <c r="DN101" s="98">
        <f>+D101+F101+J101+L101+T101+V101+Z101+AB101++AJ101+AL101+AP101+AR101+AZ101+BB101+BF101+BH101+BP101+BR101+BV101+BX101+CF101+CH101+CL101+CN101</f>
        <v>220438194.36018881</v>
      </c>
      <c r="DO101" s="98"/>
    </row>
    <row r="102" spans="1:119" s="101" customFormat="1" ht="15.6">
      <c r="A102" s="74"/>
      <c r="B102" s="74"/>
      <c r="C102" s="83"/>
      <c r="D102" s="84"/>
      <c r="E102" s="85"/>
      <c r="F102" s="85"/>
      <c r="G102" s="85"/>
      <c r="H102" s="85"/>
      <c r="I102" s="86"/>
      <c r="J102" s="87"/>
      <c r="K102" s="85"/>
      <c r="L102" s="85"/>
      <c r="M102" s="85"/>
      <c r="N102" s="85"/>
      <c r="O102" s="86"/>
      <c r="P102" s="178"/>
      <c r="Q102" s="179"/>
      <c r="R102" s="180"/>
      <c r="S102" s="80"/>
      <c r="T102" s="84"/>
      <c r="U102" s="85"/>
      <c r="V102" s="85"/>
      <c r="W102" s="85"/>
      <c r="X102" s="85"/>
      <c r="Y102" s="86"/>
      <c r="Z102" s="87"/>
      <c r="AA102" s="85"/>
      <c r="AB102" s="85"/>
      <c r="AC102" s="85"/>
      <c r="AD102" s="85"/>
      <c r="AE102" s="86"/>
      <c r="AF102" s="178"/>
      <c r="AG102" s="179"/>
      <c r="AH102" s="180"/>
      <c r="AI102" s="82"/>
      <c r="AJ102" s="84"/>
      <c r="AK102" s="85"/>
      <c r="AL102" s="85"/>
      <c r="AM102" s="85"/>
      <c r="AN102" s="85"/>
      <c r="AO102" s="86"/>
      <c r="AP102" s="87"/>
      <c r="AQ102" s="85"/>
      <c r="AR102" s="85"/>
      <c r="AS102" s="85"/>
      <c r="AT102" s="85"/>
      <c r="AU102" s="86"/>
      <c r="AV102" s="178"/>
      <c r="AW102" s="179"/>
      <c r="AX102" s="180"/>
      <c r="AY102" s="82"/>
      <c r="AZ102" s="84"/>
      <c r="BA102" s="85"/>
      <c r="BB102" s="85"/>
      <c r="BC102" s="85"/>
      <c r="BD102" s="85"/>
      <c r="BE102" s="86"/>
      <c r="BF102" s="87"/>
      <c r="BG102" s="85"/>
      <c r="BH102" s="85"/>
      <c r="BI102" s="85"/>
      <c r="BJ102" s="85"/>
      <c r="BK102" s="86"/>
      <c r="BL102" s="178"/>
      <c r="BM102" s="179"/>
      <c r="BN102" s="180"/>
      <c r="BO102" s="82"/>
      <c r="BP102" s="84"/>
      <c r="BQ102" s="85"/>
      <c r="BR102" s="85"/>
      <c r="BS102" s="85"/>
      <c r="BT102" s="85"/>
      <c r="BU102" s="86"/>
      <c r="BV102" s="87"/>
      <c r="BW102" s="85"/>
      <c r="BX102" s="85"/>
      <c r="BY102" s="85"/>
      <c r="BZ102" s="85"/>
      <c r="CA102" s="86"/>
      <c r="CB102" s="178"/>
      <c r="CC102" s="179"/>
      <c r="CD102" s="180"/>
      <c r="CE102" s="82"/>
      <c r="CF102" s="84"/>
      <c r="CG102" s="85"/>
      <c r="CH102" s="85"/>
      <c r="CI102" s="85"/>
      <c r="CJ102" s="85"/>
      <c r="CK102" s="86"/>
      <c r="CL102" s="87"/>
      <c r="CM102" s="85"/>
      <c r="CN102" s="85"/>
      <c r="CO102" s="85"/>
      <c r="CP102" s="85"/>
      <c r="CQ102" s="86"/>
      <c r="CR102" s="178"/>
      <c r="CS102" s="179"/>
      <c r="CT102" s="180"/>
      <c r="CU102" s="82"/>
      <c r="CV102" s="122"/>
      <c r="CW102" s="123"/>
      <c r="CX102" s="88"/>
      <c r="CY102" s="123"/>
      <c r="CZ102" s="124"/>
      <c r="DA102" s="89"/>
      <c r="DB102" s="99"/>
      <c r="DC102" s="88"/>
      <c r="DD102" s="88"/>
      <c r="DE102" s="88"/>
      <c r="DF102" s="85"/>
      <c r="DG102" s="89"/>
      <c r="DH102" s="228"/>
      <c r="DI102" s="239"/>
      <c r="DJ102" s="87"/>
      <c r="DK102" s="85"/>
      <c r="DL102" s="86"/>
      <c r="DM102"/>
      <c r="DO102" s="108"/>
    </row>
    <row r="103" spans="1:119" s="101" customFormat="1" ht="15.6">
      <c r="A103" s="74"/>
      <c r="B103" s="74"/>
      <c r="C103" s="75"/>
      <c r="D103" s="76"/>
      <c r="E103" s="77"/>
      <c r="F103" s="77"/>
      <c r="G103" s="77"/>
      <c r="H103" s="77"/>
      <c r="I103" s="78"/>
      <c r="J103" s="79"/>
      <c r="K103" s="77"/>
      <c r="L103" s="77"/>
      <c r="M103" s="77"/>
      <c r="N103" s="77"/>
      <c r="O103" s="78"/>
      <c r="P103" s="192"/>
      <c r="Q103" s="193"/>
      <c r="R103" s="194"/>
      <c r="S103" s="80"/>
      <c r="T103" s="76"/>
      <c r="U103" s="77"/>
      <c r="V103" s="77"/>
      <c r="W103" s="77"/>
      <c r="X103" s="77"/>
      <c r="Y103" s="78"/>
      <c r="Z103" s="79"/>
      <c r="AA103" s="77"/>
      <c r="AB103" s="77"/>
      <c r="AC103" s="77"/>
      <c r="AD103" s="77"/>
      <c r="AE103" s="78"/>
      <c r="AF103" s="192"/>
      <c r="AG103" s="193"/>
      <c r="AH103" s="194"/>
      <c r="AI103" s="82"/>
      <c r="AJ103" s="76"/>
      <c r="AK103" s="77"/>
      <c r="AL103" s="77"/>
      <c r="AM103" s="77"/>
      <c r="AN103" s="77"/>
      <c r="AO103" s="78"/>
      <c r="AP103" s="79"/>
      <c r="AQ103" s="77"/>
      <c r="AR103" s="77"/>
      <c r="AS103" s="77"/>
      <c r="AT103" s="77"/>
      <c r="AU103" s="78"/>
      <c r="AV103" s="192"/>
      <c r="AW103" s="193"/>
      <c r="AX103" s="194"/>
      <c r="AY103" s="82"/>
      <c r="AZ103" s="76"/>
      <c r="BA103" s="77"/>
      <c r="BB103" s="77"/>
      <c r="BC103" s="77"/>
      <c r="BD103" s="77"/>
      <c r="BE103" s="78"/>
      <c r="BF103" s="79"/>
      <c r="BG103" s="77"/>
      <c r="BH103" s="77"/>
      <c r="BI103" s="77"/>
      <c r="BJ103" s="77"/>
      <c r="BK103" s="78"/>
      <c r="BL103" s="192"/>
      <c r="BM103" s="193"/>
      <c r="BN103" s="194"/>
      <c r="BO103" s="82"/>
      <c r="BP103" s="76"/>
      <c r="BQ103" s="77"/>
      <c r="BR103" s="77"/>
      <c r="BS103" s="77"/>
      <c r="BT103" s="77"/>
      <c r="BU103" s="78"/>
      <c r="BV103" s="79"/>
      <c r="BW103" s="77"/>
      <c r="BX103" s="77"/>
      <c r="BY103" s="77"/>
      <c r="BZ103" s="77"/>
      <c r="CA103" s="78"/>
      <c r="CB103" s="192"/>
      <c r="CC103" s="193"/>
      <c r="CD103" s="194"/>
      <c r="CE103" s="82"/>
      <c r="CF103" s="76"/>
      <c r="CG103" s="77"/>
      <c r="CH103" s="77"/>
      <c r="CI103" s="77"/>
      <c r="CJ103" s="77"/>
      <c r="CK103" s="78"/>
      <c r="CL103" s="79"/>
      <c r="CM103" s="77"/>
      <c r="CN103" s="77"/>
      <c r="CO103" s="77"/>
      <c r="CP103" s="77"/>
      <c r="CQ103" s="78"/>
      <c r="CR103" s="192"/>
      <c r="CS103" s="193"/>
      <c r="CT103" s="194"/>
      <c r="CU103" s="82"/>
      <c r="CV103" s="79"/>
      <c r="CW103" s="125"/>
      <c r="CX103" s="125"/>
      <c r="CY103" s="125"/>
      <c r="CZ103" s="77"/>
      <c r="DA103" s="126"/>
      <c r="DB103" s="127"/>
      <c r="DC103" s="125"/>
      <c r="DD103" s="125"/>
      <c r="DE103" s="125"/>
      <c r="DF103" s="77"/>
      <c r="DG103" s="126"/>
      <c r="DH103" s="229"/>
      <c r="DI103" s="239"/>
      <c r="DJ103" s="79"/>
      <c r="DK103" s="77"/>
      <c r="DL103" s="78"/>
      <c r="DM103"/>
    </row>
    <row r="104" spans="1:119" s="101" customFormat="1" ht="15.6">
      <c r="A104" s="90">
        <v>86</v>
      </c>
      <c r="B104" s="109" t="s">
        <v>165</v>
      </c>
      <c r="C104" s="83"/>
      <c r="D104" s="84">
        <v>5550950.0299999993</v>
      </c>
      <c r="E104" s="85"/>
      <c r="F104" s="85">
        <v>0</v>
      </c>
      <c r="G104" s="85"/>
      <c r="H104" s="85">
        <v>5550950.0299999993</v>
      </c>
      <c r="I104" s="86"/>
      <c r="J104" s="87">
        <v>9528201.5299999993</v>
      </c>
      <c r="K104" s="85">
        <v>38.528295256041147</v>
      </c>
      <c r="L104" s="85">
        <v>0</v>
      </c>
      <c r="M104" s="85">
        <v>0</v>
      </c>
      <c r="N104" s="85">
        <v>9528201.5299999993</v>
      </c>
      <c r="O104" s="86">
        <v>21.338896819389138</v>
      </c>
      <c r="P104" s="178">
        <f t="shared" ref="P104:P106" si="185">+D104+J104</f>
        <v>15079151.559999999</v>
      </c>
      <c r="Q104" s="179">
        <f t="shared" ref="Q104:Q106" si="186">+F104+L104</f>
        <v>0</v>
      </c>
      <c r="R104" s="180">
        <f t="shared" ref="R104:R106" si="187">+P104+Q104</f>
        <v>15079151.559999999</v>
      </c>
      <c r="S104" s="80"/>
      <c r="T104" s="84">
        <v>2939383.66</v>
      </c>
      <c r="U104" s="85"/>
      <c r="V104" s="85">
        <v>913553.8</v>
      </c>
      <c r="W104" s="85"/>
      <c r="X104" s="85">
        <v>3852937.46</v>
      </c>
      <c r="Y104" s="86"/>
      <c r="Z104" s="87">
        <v>4613003.37</v>
      </c>
      <c r="AA104" s="85">
        <v>5.5207532178440006</v>
      </c>
      <c r="AB104" s="85">
        <v>2601506.6000000006</v>
      </c>
      <c r="AC104" s="85">
        <v>10.170001016411133</v>
      </c>
      <c r="AD104" s="85">
        <v>7214509.9700000007</v>
      </c>
      <c r="AE104" s="86">
        <v>6.6104654670201048</v>
      </c>
      <c r="AF104" s="178">
        <f t="shared" ref="AF104:AF106" si="188">+T104+Z104</f>
        <v>7552387.0300000003</v>
      </c>
      <c r="AG104" s="179">
        <f t="shared" ref="AG104:AG106" si="189">+V104+AB104</f>
        <v>3515060.4000000004</v>
      </c>
      <c r="AH104" s="180">
        <f t="shared" ref="AH104:AH106" si="190">+AF104+AG104</f>
        <v>11067447.43</v>
      </c>
      <c r="AI104" s="82"/>
      <c r="AJ104" s="84">
        <v>7080846.9100000001</v>
      </c>
      <c r="AK104" s="85"/>
      <c r="AL104" s="85">
        <v>2258903.1800000006</v>
      </c>
      <c r="AM104" s="85"/>
      <c r="AN104" s="85">
        <v>9339750.0899999999</v>
      </c>
      <c r="AO104" s="86"/>
      <c r="AP104" s="87">
        <v>5977116.0099999998</v>
      </c>
      <c r="AQ104" s="85"/>
      <c r="AR104" s="85">
        <v>9955326.9399999976</v>
      </c>
      <c r="AS104" s="85"/>
      <c r="AT104" s="85">
        <v>15932442.949999997</v>
      </c>
      <c r="AU104" s="86">
        <v>73.89096122362848</v>
      </c>
      <c r="AV104" s="178">
        <f t="shared" ref="AV104:AV106" si="191">+AJ104+AP104</f>
        <v>13057962.92</v>
      </c>
      <c r="AW104" s="179">
        <f t="shared" ref="AW104:AW106" si="192">+AL104+AR104</f>
        <v>12214230.119999997</v>
      </c>
      <c r="AX104" s="180">
        <f t="shared" ref="AX104:AX106" si="193">+AV104+AW104</f>
        <v>25272193.039999999</v>
      </c>
      <c r="AY104" s="82"/>
      <c r="AZ104" s="84">
        <v>601234</v>
      </c>
      <c r="BA104" s="85"/>
      <c r="BB104" s="85">
        <v>0</v>
      </c>
      <c r="BC104" s="85"/>
      <c r="BD104" s="85">
        <v>601234</v>
      </c>
      <c r="BE104" s="86"/>
      <c r="BF104" s="87">
        <v>0</v>
      </c>
      <c r="BG104" s="85">
        <v>0</v>
      </c>
      <c r="BH104" s="85">
        <v>0</v>
      </c>
      <c r="BI104" s="85">
        <v>0</v>
      </c>
      <c r="BJ104" s="85">
        <v>0</v>
      </c>
      <c r="BK104" s="86"/>
      <c r="BL104" s="178">
        <f t="shared" ref="BL104:BL106" si="194">+AZ104+BF104</f>
        <v>601234</v>
      </c>
      <c r="BM104" s="179">
        <f t="shared" ref="BM104:BM106" si="195">+BB104+BH104</f>
        <v>0</v>
      </c>
      <c r="BN104" s="180">
        <f t="shared" ref="BN104:BN106" si="196">+BL104+BM104</f>
        <v>601234</v>
      </c>
      <c r="BO104" s="82"/>
      <c r="BP104" s="84">
        <v>2425369.2899999991</v>
      </c>
      <c r="BQ104" s="85"/>
      <c r="BR104" s="85">
        <v>0</v>
      </c>
      <c r="BS104" s="85"/>
      <c r="BT104" s="85">
        <v>2425369.2899999991</v>
      </c>
      <c r="BU104" s="86"/>
      <c r="BV104" s="87">
        <v>4848248.5700000022</v>
      </c>
      <c r="BW104" s="85">
        <v>21.499326273685526</v>
      </c>
      <c r="BX104" s="85">
        <v>0</v>
      </c>
      <c r="BY104" s="85">
        <v>0</v>
      </c>
      <c r="BZ104" s="85">
        <v>4848248.5700000022</v>
      </c>
      <c r="CA104" s="86">
        <v>14.144815204896755</v>
      </c>
      <c r="CB104" s="178">
        <f t="shared" ref="CB104:CB106" si="197">+BP104+BV104</f>
        <v>7273617.8600000013</v>
      </c>
      <c r="CC104" s="179">
        <f t="shared" ref="CC104:CC106" si="198">+BR104+BX104</f>
        <v>0</v>
      </c>
      <c r="CD104" s="180">
        <f t="shared" ref="CD104:CD106" si="199">+CB104+CC104</f>
        <v>7273617.8600000013</v>
      </c>
      <c r="CE104" s="82"/>
      <c r="CF104" s="84"/>
      <c r="CG104" s="85"/>
      <c r="CH104" s="85"/>
      <c r="CI104" s="85"/>
      <c r="CJ104" s="85">
        <v>0</v>
      </c>
      <c r="CK104" s="86"/>
      <c r="CL104" s="87">
        <v>0</v>
      </c>
      <c r="CM104" s="85"/>
      <c r="CN104" s="85">
        <v>0</v>
      </c>
      <c r="CO104" s="85"/>
      <c r="CP104" s="85">
        <v>0</v>
      </c>
      <c r="CQ104" s="86"/>
      <c r="CR104" s="178">
        <f t="shared" ref="CR104:CR106" si="200">+CF104+CL104</f>
        <v>0</v>
      </c>
      <c r="CS104" s="179">
        <f t="shared" ref="CS104:CS106" si="201">+CH104+CN104</f>
        <v>0</v>
      </c>
      <c r="CT104" s="180">
        <f t="shared" ref="CT104:CT106" si="202">+CR104+CS104</f>
        <v>0</v>
      </c>
      <c r="CU104" s="82"/>
      <c r="CV104" s="87">
        <f>+D104+T104+AJ104+AZ104+BP104+CF104</f>
        <v>18597783.890000001</v>
      </c>
      <c r="CW104" s="88"/>
      <c r="CX104" s="88">
        <f>+F104+V104+AL104+BB104+BR104+CH104</f>
        <v>3172456.9800000004</v>
      </c>
      <c r="CY104" s="88"/>
      <c r="CZ104" s="85">
        <f>+CV104+CX104</f>
        <v>21770240.870000001</v>
      </c>
      <c r="DA104" s="89"/>
      <c r="DB104" s="87">
        <f t="shared" ref="DB104:DB106" si="203">+J104+Z104+AP104+BF104+BV104+CL104</f>
        <v>24966569.479999997</v>
      </c>
      <c r="DC104" s="88"/>
      <c r="DD104" s="85">
        <f t="shared" ref="DD104:DD106" si="204">+L104+AB104+AR104+BH104+BX104+CN104</f>
        <v>12556833.539999999</v>
      </c>
      <c r="DE104" s="88"/>
      <c r="DF104" s="85">
        <f t="shared" ref="DF104:DF106" si="205">+DB104+DD104</f>
        <v>37523403.019999996</v>
      </c>
      <c r="DG104" s="89"/>
      <c r="DH104" s="228"/>
      <c r="DI104" s="242" t="s">
        <v>165</v>
      </c>
      <c r="DJ104" s="87">
        <f t="shared" ref="DJ104:DJ106" si="206">+CZ104</f>
        <v>21770240.870000001</v>
      </c>
      <c r="DK104" s="85">
        <f t="shared" ref="DK104:DK106" si="207">+DF104</f>
        <v>37523403.019999996</v>
      </c>
      <c r="DL104" s="86">
        <f t="shared" ref="DL104:DL106" si="208">+DJ104+DK104</f>
        <v>59293643.890000001</v>
      </c>
      <c r="DM104"/>
    </row>
    <row r="105" spans="1:119" s="101" customFormat="1" ht="15.6">
      <c r="A105" s="90">
        <v>87</v>
      </c>
      <c r="B105" s="109" t="s">
        <v>166</v>
      </c>
      <c r="C105" s="83"/>
      <c r="D105" s="84">
        <v>0</v>
      </c>
      <c r="E105" s="85"/>
      <c r="F105" s="85">
        <v>0</v>
      </c>
      <c r="G105" s="85"/>
      <c r="H105" s="85">
        <v>0</v>
      </c>
      <c r="I105" s="86"/>
      <c r="J105" s="87">
        <v>0</v>
      </c>
      <c r="K105" s="85">
        <v>0</v>
      </c>
      <c r="L105" s="85">
        <v>0</v>
      </c>
      <c r="M105" s="85">
        <v>0</v>
      </c>
      <c r="N105" s="85">
        <v>0</v>
      </c>
      <c r="O105" s="86">
        <v>0</v>
      </c>
      <c r="P105" s="178">
        <f t="shared" si="185"/>
        <v>0</v>
      </c>
      <c r="Q105" s="179">
        <f t="shared" si="186"/>
        <v>0</v>
      </c>
      <c r="R105" s="180">
        <f t="shared" si="187"/>
        <v>0</v>
      </c>
      <c r="S105" s="80"/>
      <c r="T105" s="84">
        <v>0</v>
      </c>
      <c r="U105" s="85"/>
      <c r="V105" s="85">
        <v>0</v>
      </c>
      <c r="W105" s="85"/>
      <c r="X105" s="85">
        <v>0</v>
      </c>
      <c r="Y105" s="86"/>
      <c r="Z105" s="87">
        <v>0</v>
      </c>
      <c r="AA105" s="85">
        <v>0</v>
      </c>
      <c r="AB105" s="85">
        <v>0</v>
      </c>
      <c r="AC105" s="85">
        <v>0</v>
      </c>
      <c r="AD105" s="85">
        <v>0</v>
      </c>
      <c r="AE105" s="86">
        <v>0</v>
      </c>
      <c r="AF105" s="178">
        <f t="shared" si="188"/>
        <v>0</v>
      </c>
      <c r="AG105" s="179">
        <f t="shared" si="189"/>
        <v>0</v>
      </c>
      <c r="AH105" s="180">
        <f t="shared" si="190"/>
        <v>0</v>
      </c>
      <c r="AI105" s="82"/>
      <c r="AJ105" s="84">
        <v>0</v>
      </c>
      <c r="AK105" s="85"/>
      <c r="AL105" s="85">
        <v>0</v>
      </c>
      <c r="AM105" s="85"/>
      <c r="AN105" s="85">
        <v>0</v>
      </c>
      <c r="AO105" s="86"/>
      <c r="AP105" s="87">
        <v>0</v>
      </c>
      <c r="AQ105" s="85"/>
      <c r="AR105" s="85">
        <v>0</v>
      </c>
      <c r="AS105" s="85"/>
      <c r="AT105" s="85">
        <v>0</v>
      </c>
      <c r="AU105" s="86">
        <v>0</v>
      </c>
      <c r="AV105" s="178">
        <f t="shared" si="191"/>
        <v>0</v>
      </c>
      <c r="AW105" s="179">
        <f t="shared" si="192"/>
        <v>0</v>
      </c>
      <c r="AX105" s="180">
        <f t="shared" si="193"/>
        <v>0</v>
      </c>
      <c r="AY105" s="82"/>
      <c r="AZ105" s="84">
        <v>23347622</v>
      </c>
      <c r="BA105" s="85"/>
      <c r="BB105" s="85">
        <v>0</v>
      </c>
      <c r="BC105" s="85"/>
      <c r="BD105" s="85">
        <v>23347622</v>
      </c>
      <c r="BE105" s="86"/>
      <c r="BF105" s="87">
        <v>40415376</v>
      </c>
      <c r="BG105" s="85">
        <v>77.851679627378729</v>
      </c>
      <c r="BH105" s="85">
        <v>0</v>
      </c>
      <c r="BI105" s="85">
        <v>0</v>
      </c>
      <c r="BJ105" s="85">
        <v>40415376</v>
      </c>
      <c r="BK105" s="86">
        <v>56.637246122735547</v>
      </c>
      <c r="BL105" s="178">
        <f t="shared" si="194"/>
        <v>63762998</v>
      </c>
      <c r="BM105" s="179">
        <f t="shared" si="195"/>
        <v>0</v>
      </c>
      <c r="BN105" s="180">
        <f t="shared" si="196"/>
        <v>63762998</v>
      </c>
      <c r="BO105" s="82"/>
      <c r="BP105" s="84">
        <v>0</v>
      </c>
      <c r="BQ105" s="85"/>
      <c r="BR105" s="85">
        <v>0</v>
      </c>
      <c r="BS105" s="85"/>
      <c r="BT105" s="85">
        <v>0</v>
      </c>
      <c r="BU105" s="86"/>
      <c r="BV105" s="87">
        <v>0</v>
      </c>
      <c r="BW105" s="85">
        <v>0</v>
      </c>
      <c r="BX105" s="85">
        <v>0</v>
      </c>
      <c r="BY105" s="85">
        <v>0</v>
      </c>
      <c r="BZ105" s="85">
        <v>0</v>
      </c>
      <c r="CA105" s="86">
        <v>0</v>
      </c>
      <c r="CB105" s="178">
        <f t="shared" si="197"/>
        <v>0</v>
      </c>
      <c r="CC105" s="179">
        <f t="shared" si="198"/>
        <v>0</v>
      </c>
      <c r="CD105" s="180">
        <f t="shared" si="199"/>
        <v>0</v>
      </c>
      <c r="CE105" s="82"/>
      <c r="CF105" s="84"/>
      <c r="CG105" s="85"/>
      <c r="CH105" s="85"/>
      <c r="CI105" s="85"/>
      <c r="CJ105" s="85">
        <v>0</v>
      </c>
      <c r="CK105" s="86"/>
      <c r="CL105" s="87">
        <v>0</v>
      </c>
      <c r="CM105" s="85"/>
      <c r="CN105" s="85">
        <v>0</v>
      </c>
      <c r="CO105" s="85"/>
      <c r="CP105" s="85">
        <v>0</v>
      </c>
      <c r="CQ105" s="86"/>
      <c r="CR105" s="178">
        <f t="shared" si="200"/>
        <v>0</v>
      </c>
      <c r="CS105" s="179">
        <f t="shared" si="201"/>
        <v>0</v>
      </c>
      <c r="CT105" s="180">
        <f t="shared" si="202"/>
        <v>0</v>
      </c>
      <c r="CU105" s="82"/>
      <c r="CV105" s="87">
        <f>+D105+T105+AJ105+AZ105+BP105+CF105</f>
        <v>23347622</v>
      </c>
      <c r="CW105" s="88"/>
      <c r="CX105" s="88">
        <f>+F105+V105+AL105+BB105+BR105+CH105</f>
        <v>0</v>
      </c>
      <c r="CY105" s="88"/>
      <c r="CZ105" s="85">
        <f t="shared" ref="CZ105:CZ106" si="209">+CV105+CX105</f>
        <v>23347622</v>
      </c>
      <c r="DA105" s="89"/>
      <c r="DB105" s="87">
        <f t="shared" si="203"/>
        <v>40415376</v>
      </c>
      <c r="DC105" s="88"/>
      <c r="DD105" s="85">
        <f t="shared" si="204"/>
        <v>0</v>
      </c>
      <c r="DE105" s="88"/>
      <c r="DF105" s="85">
        <f t="shared" si="205"/>
        <v>40415376</v>
      </c>
      <c r="DG105" s="89"/>
      <c r="DH105" s="226"/>
      <c r="DI105" s="242" t="s">
        <v>166</v>
      </c>
      <c r="DJ105" s="87">
        <f t="shared" si="206"/>
        <v>23347622</v>
      </c>
      <c r="DK105" s="85">
        <f t="shared" si="207"/>
        <v>40415376</v>
      </c>
      <c r="DL105" s="86">
        <f t="shared" si="208"/>
        <v>63762998</v>
      </c>
      <c r="DM105"/>
    </row>
    <row r="106" spans="1:119" s="101" customFormat="1" ht="15.6">
      <c r="A106" s="90">
        <v>88</v>
      </c>
      <c r="B106" s="109" t="s">
        <v>167</v>
      </c>
      <c r="C106" s="83"/>
      <c r="D106" s="84">
        <v>8142362.6400000006</v>
      </c>
      <c r="E106" s="85"/>
      <c r="F106" s="85">
        <v>0</v>
      </c>
      <c r="G106" s="85"/>
      <c r="H106" s="85">
        <v>8142362.6400000006</v>
      </c>
      <c r="I106" s="86"/>
      <c r="J106" s="87">
        <v>18248806.200000003</v>
      </c>
      <c r="K106" s="85">
        <v>73.790986801669206</v>
      </c>
      <c r="L106" s="85">
        <v>0</v>
      </c>
      <c r="M106" s="85">
        <v>0</v>
      </c>
      <c r="N106" s="85">
        <v>18248806.200000003</v>
      </c>
      <c r="O106" s="86">
        <v>40.869138982079114</v>
      </c>
      <c r="P106" s="178">
        <f t="shared" si="185"/>
        <v>26391168.840000004</v>
      </c>
      <c r="Q106" s="179">
        <f t="shared" si="186"/>
        <v>0</v>
      </c>
      <c r="R106" s="180">
        <f t="shared" si="187"/>
        <v>26391168.840000004</v>
      </c>
      <c r="S106" s="80"/>
      <c r="T106" s="84">
        <v>277876.49550126796</v>
      </c>
      <c r="U106" s="85"/>
      <c r="V106" s="85">
        <v>35565.853305881843</v>
      </c>
      <c r="W106" s="85"/>
      <c r="X106" s="85">
        <v>313442.3488071498</v>
      </c>
      <c r="Y106" s="86"/>
      <c r="Z106" s="87">
        <v>25038.200792637072</v>
      </c>
      <c r="AA106" s="85">
        <v>2.9965234470439008E-2</v>
      </c>
      <c r="AB106" s="85">
        <v>66942.468493702472</v>
      </c>
      <c r="AC106" s="85">
        <v>0.26169642338098403</v>
      </c>
      <c r="AD106" s="85">
        <v>91980.669286339544</v>
      </c>
      <c r="AE106" s="86">
        <v>8.4279464645433746E-2</v>
      </c>
      <c r="AF106" s="178">
        <f t="shared" si="188"/>
        <v>302914.69629390503</v>
      </c>
      <c r="AG106" s="179">
        <f t="shared" si="189"/>
        <v>102508.32179958432</v>
      </c>
      <c r="AH106" s="180">
        <f t="shared" si="190"/>
        <v>405423.01809348934</v>
      </c>
      <c r="AI106" s="82"/>
      <c r="AJ106" s="84">
        <v>-60902.701588051365</v>
      </c>
      <c r="AK106" s="85"/>
      <c r="AL106" s="85">
        <v>-10089.340959416695</v>
      </c>
      <c r="AM106" s="85"/>
      <c r="AN106" s="85">
        <v>-70992.042547468067</v>
      </c>
      <c r="AO106" s="86"/>
      <c r="AP106" s="87">
        <v>38073.144856555329</v>
      </c>
      <c r="AQ106" s="85"/>
      <c r="AR106" s="85">
        <v>-110829.14294501522</v>
      </c>
      <c r="AS106" s="85"/>
      <c r="AT106" s="85">
        <v>-72755.998088459892</v>
      </c>
      <c r="AU106" s="86">
        <v>-0.33742538105499875</v>
      </c>
      <c r="AV106" s="178">
        <f t="shared" si="191"/>
        <v>-22829.556731496035</v>
      </c>
      <c r="AW106" s="179">
        <f t="shared" si="192"/>
        <v>-120918.48390443192</v>
      </c>
      <c r="AX106" s="180">
        <f t="shared" si="193"/>
        <v>-143748.04063592796</v>
      </c>
      <c r="AY106" s="82"/>
      <c r="AZ106" s="84">
        <v>274113.45765556366</v>
      </c>
      <c r="BA106" s="85"/>
      <c r="BB106" s="85">
        <v>40950.192344436298</v>
      </c>
      <c r="BC106" s="85"/>
      <c r="BD106" s="85">
        <v>315063.64999999997</v>
      </c>
      <c r="BE106" s="86"/>
      <c r="BF106" s="87">
        <v>487761.39453345735</v>
      </c>
      <c r="BG106" s="85">
        <v>0.93956923280442073</v>
      </c>
      <c r="BH106" s="85">
        <v>367414.1954665425</v>
      </c>
      <c r="BI106" s="85">
        <v>1.8895047336926845</v>
      </c>
      <c r="BJ106" s="85">
        <v>855175.58999999985</v>
      </c>
      <c r="BK106" s="86">
        <v>1.1984248363540049</v>
      </c>
      <c r="BL106" s="178">
        <f t="shared" si="194"/>
        <v>761874.85218902095</v>
      </c>
      <c r="BM106" s="179">
        <f t="shared" si="195"/>
        <v>408364.38781097881</v>
      </c>
      <c r="BN106" s="180">
        <f t="shared" si="196"/>
        <v>1170239.2399999998</v>
      </c>
      <c r="BO106" s="82"/>
      <c r="BP106" s="84">
        <v>0</v>
      </c>
      <c r="BQ106" s="85"/>
      <c r="BR106" s="85">
        <v>0</v>
      </c>
      <c r="BS106" s="85"/>
      <c r="BT106" s="85">
        <v>0</v>
      </c>
      <c r="BU106" s="86"/>
      <c r="BV106" s="87">
        <v>0</v>
      </c>
      <c r="BW106" s="85">
        <v>0</v>
      </c>
      <c r="BX106" s="85">
        <v>0</v>
      </c>
      <c r="BY106" s="85">
        <v>0</v>
      </c>
      <c r="BZ106" s="85">
        <v>0</v>
      </c>
      <c r="CA106" s="86">
        <v>0</v>
      </c>
      <c r="CB106" s="178">
        <f t="shared" si="197"/>
        <v>0</v>
      </c>
      <c r="CC106" s="179">
        <f t="shared" si="198"/>
        <v>0</v>
      </c>
      <c r="CD106" s="180">
        <f t="shared" si="199"/>
        <v>0</v>
      </c>
      <c r="CE106" s="82"/>
      <c r="CF106" s="84"/>
      <c r="CG106" s="85"/>
      <c r="CH106" s="85"/>
      <c r="CI106" s="85"/>
      <c r="CJ106" s="85">
        <v>0</v>
      </c>
      <c r="CK106" s="86"/>
      <c r="CL106" s="87">
        <v>0</v>
      </c>
      <c r="CM106" s="85"/>
      <c r="CN106" s="85">
        <v>0</v>
      </c>
      <c r="CO106" s="85"/>
      <c r="CP106" s="85">
        <v>0</v>
      </c>
      <c r="CQ106" s="86"/>
      <c r="CR106" s="178">
        <f t="shared" si="200"/>
        <v>0</v>
      </c>
      <c r="CS106" s="179">
        <f t="shared" si="201"/>
        <v>0</v>
      </c>
      <c r="CT106" s="180">
        <f t="shared" si="202"/>
        <v>0</v>
      </c>
      <c r="CU106" s="82"/>
      <c r="CV106" s="87">
        <f>+D106+T106+AJ106+AZ106+BP106+CF106</f>
        <v>8633449.8915687818</v>
      </c>
      <c r="CW106" s="85"/>
      <c r="CX106" s="88">
        <f>+F106+V106+AL106+BB106+BR106+CH106</f>
        <v>66426.704690901446</v>
      </c>
      <c r="CY106" s="88"/>
      <c r="CZ106" s="85">
        <f t="shared" si="209"/>
        <v>8699876.5962596834</v>
      </c>
      <c r="DA106" s="89"/>
      <c r="DB106" s="87">
        <f t="shared" si="203"/>
        <v>18799678.940182652</v>
      </c>
      <c r="DC106" s="88"/>
      <c r="DD106" s="85">
        <f t="shared" si="204"/>
        <v>323527.52101522975</v>
      </c>
      <c r="DE106" s="88"/>
      <c r="DF106" s="85">
        <f t="shared" si="205"/>
        <v>19123206.461197883</v>
      </c>
      <c r="DG106" s="89"/>
      <c r="DH106" s="226"/>
      <c r="DI106" s="242" t="s">
        <v>167</v>
      </c>
      <c r="DJ106" s="87">
        <f t="shared" si="206"/>
        <v>8699876.5962596834</v>
      </c>
      <c r="DK106" s="85">
        <f t="shared" si="207"/>
        <v>19123206.461197883</v>
      </c>
      <c r="DL106" s="86">
        <f t="shared" si="208"/>
        <v>27823083.057457566</v>
      </c>
      <c r="DM106"/>
    </row>
    <row r="107" spans="1:119" s="101" customFormat="1" ht="15.6">
      <c r="A107" s="74" t="s">
        <v>168</v>
      </c>
      <c r="B107" s="74"/>
      <c r="C107" s="75"/>
      <c r="D107" s="128"/>
      <c r="E107" s="129"/>
      <c r="F107" s="129"/>
      <c r="G107" s="129"/>
      <c r="H107" s="129"/>
      <c r="I107" s="130"/>
      <c r="J107" s="131"/>
      <c r="K107" s="129"/>
      <c r="L107" s="129"/>
      <c r="M107" s="129"/>
      <c r="N107" s="129"/>
      <c r="O107" s="130"/>
      <c r="P107" s="192"/>
      <c r="Q107" s="193"/>
      <c r="R107" s="194"/>
      <c r="S107" s="80"/>
      <c r="T107" s="128"/>
      <c r="U107" s="129"/>
      <c r="V107" s="129"/>
      <c r="W107" s="129"/>
      <c r="X107" s="129"/>
      <c r="Y107" s="130"/>
      <c r="Z107" s="131"/>
      <c r="AA107" s="129"/>
      <c r="AB107" s="129"/>
      <c r="AC107" s="129"/>
      <c r="AD107" s="129"/>
      <c r="AE107" s="130"/>
      <c r="AF107" s="192"/>
      <c r="AG107" s="193"/>
      <c r="AH107" s="194"/>
      <c r="AI107" s="82"/>
      <c r="AJ107" s="128"/>
      <c r="AK107" s="129"/>
      <c r="AL107" s="129"/>
      <c r="AM107" s="129"/>
      <c r="AN107" s="129"/>
      <c r="AO107" s="130"/>
      <c r="AP107" s="131"/>
      <c r="AQ107" s="129"/>
      <c r="AR107" s="129"/>
      <c r="AS107" s="129"/>
      <c r="AT107" s="129"/>
      <c r="AU107" s="130"/>
      <c r="AV107" s="192"/>
      <c r="AW107" s="193"/>
      <c r="AX107" s="194"/>
      <c r="AY107" s="82"/>
      <c r="AZ107" s="128"/>
      <c r="BA107" s="129"/>
      <c r="BB107" s="129"/>
      <c r="BC107" s="129"/>
      <c r="BD107" s="129"/>
      <c r="BE107" s="130"/>
      <c r="BF107" s="131"/>
      <c r="BG107" s="129"/>
      <c r="BH107" s="129"/>
      <c r="BI107" s="129"/>
      <c r="BJ107" s="129"/>
      <c r="BK107" s="130"/>
      <c r="BL107" s="192"/>
      <c r="BM107" s="193"/>
      <c r="BN107" s="194"/>
      <c r="BO107" s="82"/>
      <c r="BP107" s="128"/>
      <c r="BQ107" s="129"/>
      <c r="BR107" s="129"/>
      <c r="BS107" s="129"/>
      <c r="BT107" s="129"/>
      <c r="BU107" s="130"/>
      <c r="BV107" s="131"/>
      <c r="BW107" s="129"/>
      <c r="BX107" s="129"/>
      <c r="BY107" s="129"/>
      <c r="BZ107" s="129"/>
      <c r="CA107" s="130"/>
      <c r="CB107" s="192"/>
      <c r="CC107" s="193"/>
      <c r="CD107" s="194"/>
      <c r="CE107" s="82"/>
      <c r="CF107" s="128"/>
      <c r="CG107" s="129"/>
      <c r="CH107" s="129"/>
      <c r="CI107" s="129"/>
      <c r="CJ107" s="129"/>
      <c r="CK107" s="130"/>
      <c r="CL107" s="131"/>
      <c r="CM107" s="129"/>
      <c r="CN107" s="129"/>
      <c r="CO107" s="129"/>
      <c r="CP107" s="129"/>
      <c r="CQ107" s="130"/>
      <c r="CR107" s="192"/>
      <c r="CS107" s="193"/>
      <c r="CT107" s="194"/>
      <c r="CU107" s="82"/>
      <c r="CV107" s="131"/>
      <c r="CW107" s="129"/>
      <c r="CX107" s="129"/>
      <c r="CY107" s="129"/>
      <c r="CZ107" s="129"/>
      <c r="DA107" s="130"/>
      <c r="DB107" s="131"/>
      <c r="DC107" s="129"/>
      <c r="DD107" s="129"/>
      <c r="DE107" s="129"/>
      <c r="DF107" s="129"/>
      <c r="DG107" s="130"/>
      <c r="DH107" s="230"/>
      <c r="DI107" s="239"/>
      <c r="DJ107" s="131"/>
      <c r="DK107" s="129"/>
      <c r="DL107" s="130"/>
      <c r="DM107"/>
    </row>
    <row r="108" spans="1:119" s="101" customFormat="1" ht="15.6">
      <c r="A108" s="74"/>
      <c r="B108" s="74"/>
      <c r="C108" s="75"/>
      <c r="D108" s="128"/>
      <c r="E108" s="129"/>
      <c r="F108" s="129"/>
      <c r="G108" s="129"/>
      <c r="H108" s="129"/>
      <c r="I108" s="130"/>
      <c r="J108" s="131"/>
      <c r="K108" s="129"/>
      <c r="L108" s="129"/>
      <c r="M108" s="129"/>
      <c r="N108" s="129"/>
      <c r="O108" s="130"/>
      <c r="P108" s="192"/>
      <c r="Q108" s="193"/>
      <c r="R108" s="194"/>
      <c r="S108" s="80"/>
      <c r="T108" s="128"/>
      <c r="U108" s="129"/>
      <c r="V108" s="129"/>
      <c r="W108" s="129"/>
      <c r="X108" s="129"/>
      <c r="Y108" s="130"/>
      <c r="Z108" s="131"/>
      <c r="AA108" s="129"/>
      <c r="AB108" s="129"/>
      <c r="AC108" s="129"/>
      <c r="AD108" s="129"/>
      <c r="AE108" s="130"/>
      <c r="AF108" s="192"/>
      <c r="AG108" s="193"/>
      <c r="AH108" s="194"/>
      <c r="AI108" s="82"/>
      <c r="AJ108" s="128"/>
      <c r="AK108" s="129"/>
      <c r="AL108" s="129"/>
      <c r="AM108" s="129"/>
      <c r="AN108" s="129"/>
      <c r="AO108" s="130"/>
      <c r="AP108" s="131"/>
      <c r="AQ108" s="129"/>
      <c r="AR108" s="129"/>
      <c r="AS108" s="129"/>
      <c r="AT108" s="129"/>
      <c r="AU108" s="130"/>
      <c r="AV108" s="192"/>
      <c r="AW108" s="193"/>
      <c r="AX108" s="194"/>
      <c r="AY108" s="82"/>
      <c r="AZ108" s="128"/>
      <c r="BA108" s="129"/>
      <c r="BB108" s="129"/>
      <c r="BC108" s="129"/>
      <c r="BD108" s="129"/>
      <c r="BE108" s="130"/>
      <c r="BF108" s="131"/>
      <c r="BG108" s="129"/>
      <c r="BH108" s="129"/>
      <c r="BI108" s="129"/>
      <c r="BJ108" s="129"/>
      <c r="BK108" s="130"/>
      <c r="BL108" s="192"/>
      <c r="BM108" s="193"/>
      <c r="BN108" s="194"/>
      <c r="BO108" s="82"/>
      <c r="BP108" s="128"/>
      <c r="BQ108" s="129"/>
      <c r="BR108" s="129"/>
      <c r="BS108" s="129"/>
      <c r="BT108" s="129"/>
      <c r="BU108" s="130"/>
      <c r="BV108" s="131"/>
      <c r="BW108" s="129"/>
      <c r="BX108" s="129"/>
      <c r="BY108" s="129"/>
      <c r="BZ108" s="129"/>
      <c r="CA108" s="130"/>
      <c r="CB108" s="192"/>
      <c r="CC108" s="193"/>
      <c r="CD108" s="194"/>
      <c r="CE108" s="82"/>
      <c r="CF108" s="128"/>
      <c r="CG108" s="129"/>
      <c r="CH108" s="129"/>
      <c r="CI108" s="129"/>
      <c r="CJ108" s="129"/>
      <c r="CK108" s="130"/>
      <c r="CL108" s="131"/>
      <c r="CM108" s="129"/>
      <c r="CN108" s="129"/>
      <c r="CO108" s="129"/>
      <c r="CP108" s="129"/>
      <c r="CQ108" s="130"/>
      <c r="CR108" s="192"/>
      <c r="CS108" s="193"/>
      <c r="CT108" s="194"/>
      <c r="CU108" s="82"/>
      <c r="CV108" s="131"/>
      <c r="CW108" s="129"/>
      <c r="CX108" s="129"/>
      <c r="CY108" s="129"/>
      <c r="CZ108" s="129"/>
      <c r="DA108" s="130"/>
      <c r="DB108" s="131"/>
      <c r="DC108" s="129"/>
      <c r="DD108" s="129"/>
      <c r="DE108" s="129"/>
      <c r="DF108" s="129"/>
      <c r="DG108" s="130"/>
      <c r="DH108" s="230"/>
      <c r="DI108" s="239"/>
      <c r="DJ108" s="131"/>
      <c r="DK108" s="129"/>
      <c r="DL108" s="130"/>
      <c r="DM108"/>
    </row>
    <row r="109" spans="1:119" s="101" customFormat="1" ht="15.6">
      <c r="A109" s="90">
        <v>89</v>
      </c>
      <c r="B109" s="90" t="s">
        <v>169</v>
      </c>
      <c r="C109" s="83"/>
      <c r="D109" s="132">
        <v>33519</v>
      </c>
      <c r="E109" s="85"/>
      <c r="F109" s="133">
        <v>4834</v>
      </c>
      <c r="G109" s="85"/>
      <c r="H109" s="133">
        <v>38353</v>
      </c>
      <c r="I109" s="86"/>
      <c r="J109" s="133">
        <v>84596</v>
      </c>
      <c r="K109" s="133"/>
      <c r="L109" s="133">
        <v>68340</v>
      </c>
      <c r="M109" s="133"/>
      <c r="N109" s="133">
        <v>152936</v>
      </c>
      <c r="O109" s="86"/>
      <c r="P109" s="195">
        <f t="shared" ref="P109:P110" si="210">+D109+J109</f>
        <v>118115</v>
      </c>
      <c r="Q109" s="196">
        <f t="shared" ref="Q109:Q110" si="211">+F109+L109</f>
        <v>73174</v>
      </c>
      <c r="R109" s="197">
        <f t="shared" ref="R109:R110" si="212">+P109+Q109</f>
        <v>191289</v>
      </c>
      <c r="S109" s="80"/>
      <c r="T109" s="132">
        <v>62728</v>
      </c>
      <c r="U109" s="85"/>
      <c r="V109" s="133">
        <v>9565</v>
      </c>
      <c r="W109" s="85"/>
      <c r="X109" s="133">
        <v>72293</v>
      </c>
      <c r="Y109" s="86"/>
      <c r="Z109" s="133">
        <v>283368.99999999994</v>
      </c>
      <c r="AA109" s="133"/>
      <c r="AB109" s="133">
        <v>87678</v>
      </c>
      <c r="AC109" s="133"/>
      <c r="AD109" s="133">
        <v>371046.99999999994</v>
      </c>
      <c r="AE109" s="86"/>
      <c r="AF109" s="195">
        <f t="shared" ref="AF109:AF110" si="213">+T109+Z109</f>
        <v>346096.99999999994</v>
      </c>
      <c r="AG109" s="196">
        <f t="shared" ref="AG109:AG110" si="214">+V109+AB109</f>
        <v>97243</v>
      </c>
      <c r="AH109" s="197">
        <f t="shared" ref="AH109:AH110" si="215">+AF109+AG109</f>
        <v>443339.99999999994</v>
      </c>
      <c r="AI109" s="82"/>
      <c r="AJ109" s="132">
        <v>20709</v>
      </c>
      <c r="AK109" s="85"/>
      <c r="AL109" s="133">
        <v>3288</v>
      </c>
      <c r="AM109" s="85"/>
      <c r="AN109" s="133">
        <v>23997</v>
      </c>
      <c r="AO109" s="86"/>
      <c r="AP109" s="133">
        <v>37876.666666666664</v>
      </c>
      <c r="AQ109" s="133"/>
      <c r="AR109" s="133">
        <v>33997</v>
      </c>
      <c r="AS109" s="133"/>
      <c r="AT109" s="133">
        <v>71873.666666666657</v>
      </c>
      <c r="AU109" s="86"/>
      <c r="AV109" s="195">
        <f t="shared" ref="AV109:AV110" si="216">+AJ109+AP109</f>
        <v>58585.666666666664</v>
      </c>
      <c r="AW109" s="196">
        <f t="shared" ref="AW109:AW110" si="217">+AL109+AR109</f>
        <v>37285</v>
      </c>
      <c r="AX109" s="197">
        <f t="shared" ref="AX109:AX110" si="218">+AV109+AW109</f>
        <v>95870.666666666657</v>
      </c>
      <c r="AY109" s="82"/>
      <c r="AZ109" s="132">
        <v>36842</v>
      </c>
      <c r="BA109" s="85"/>
      <c r="BB109" s="133">
        <v>5491</v>
      </c>
      <c r="BC109" s="85"/>
      <c r="BD109" s="133">
        <v>42333</v>
      </c>
      <c r="BE109" s="86"/>
      <c r="BF109" s="133">
        <v>176771</v>
      </c>
      <c r="BG109" s="133"/>
      <c r="BH109" s="133">
        <v>66576</v>
      </c>
      <c r="BI109" s="133"/>
      <c r="BJ109" s="133">
        <v>243347</v>
      </c>
      <c r="BK109" s="86"/>
      <c r="BL109" s="195">
        <f t="shared" ref="BL109:BL110" si="219">+AZ109+BF109</f>
        <v>213613</v>
      </c>
      <c r="BM109" s="196">
        <f t="shared" ref="BM109:BM110" si="220">+BB109+BH109</f>
        <v>72067</v>
      </c>
      <c r="BN109" s="197">
        <f t="shared" ref="BN109:BN110" si="221">+BL109+BM109</f>
        <v>285680</v>
      </c>
      <c r="BO109" s="82"/>
      <c r="BP109" s="132">
        <v>25981</v>
      </c>
      <c r="BQ109" s="85"/>
      <c r="BR109" s="133">
        <v>3409</v>
      </c>
      <c r="BS109" s="85"/>
      <c r="BT109" s="133">
        <v>29390</v>
      </c>
      <c r="BU109" s="86"/>
      <c r="BV109" s="133">
        <v>76833</v>
      </c>
      <c r="BW109" s="133"/>
      <c r="BX109" s="133">
        <v>40733</v>
      </c>
      <c r="BY109" s="133"/>
      <c r="BZ109" s="133">
        <v>117566</v>
      </c>
      <c r="CA109" s="86"/>
      <c r="CB109" s="195">
        <f t="shared" ref="CB109:CB110" si="222">+BP109+BV109</f>
        <v>102814</v>
      </c>
      <c r="CC109" s="196">
        <f t="shared" ref="CC109:CC110" si="223">+BR109+BX109</f>
        <v>44142</v>
      </c>
      <c r="CD109" s="197">
        <f t="shared" ref="CD109:CD110" si="224">+CB109+CC109</f>
        <v>146956</v>
      </c>
      <c r="CE109" s="82"/>
      <c r="CF109" s="132">
        <v>42009</v>
      </c>
      <c r="CG109" s="85"/>
      <c r="CH109" s="133">
        <v>6296</v>
      </c>
      <c r="CI109" s="85"/>
      <c r="CJ109" s="133">
        <v>48305</v>
      </c>
      <c r="CK109" s="86"/>
      <c r="CL109" s="133">
        <v>159890</v>
      </c>
      <c r="CM109" s="133"/>
      <c r="CN109" s="133">
        <v>55864</v>
      </c>
      <c r="CO109" s="133"/>
      <c r="CP109" s="133">
        <v>215754</v>
      </c>
      <c r="CQ109" s="86"/>
      <c r="CR109" s="195">
        <f t="shared" ref="CR109:CR110" si="225">+CF109+CL109</f>
        <v>201899</v>
      </c>
      <c r="CS109" s="196">
        <f t="shared" ref="CS109:CS110" si="226">+CH109+CN109</f>
        <v>62160</v>
      </c>
      <c r="CT109" s="197">
        <f t="shared" ref="CT109:CT110" si="227">+CR109+CS109</f>
        <v>264059</v>
      </c>
      <c r="CU109" s="82"/>
      <c r="CV109" s="134">
        <f>+D109+T109+AJ109+AZ109+BP109+CF109</f>
        <v>221788</v>
      </c>
      <c r="CW109" s="133"/>
      <c r="CX109" s="133">
        <f>+F109+V109+AL109+BB109+BR109+CH109</f>
        <v>32883</v>
      </c>
      <c r="CY109" s="133"/>
      <c r="CZ109" s="133">
        <f t="shared" ref="CZ109:CZ110" si="228">+CV109+CX109</f>
        <v>254671</v>
      </c>
      <c r="DA109" s="135"/>
      <c r="DB109" s="134">
        <f t="shared" ref="DB109:DB110" si="229">+J109+Z109+AP109+BF109+BV109+CL109</f>
        <v>819335.66666666663</v>
      </c>
      <c r="DC109" s="133"/>
      <c r="DD109" s="133">
        <f t="shared" ref="DD109:DD110" si="230">+L109+AB109+AR109+BH109+BX109+CN109</f>
        <v>353188</v>
      </c>
      <c r="DE109" s="133"/>
      <c r="DF109" s="133">
        <f t="shared" ref="DF109:DF110" si="231">+DB109+DD109</f>
        <v>1172523.6666666665</v>
      </c>
      <c r="DG109" s="135"/>
      <c r="DH109" s="231"/>
      <c r="DI109" s="240" t="s">
        <v>169</v>
      </c>
      <c r="DJ109" s="134">
        <f t="shared" ref="DJ109:DJ110" si="232">+CZ109</f>
        <v>254671</v>
      </c>
      <c r="DK109" s="133">
        <f t="shared" ref="DK109:DK110" si="233">+DF109</f>
        <v>1172523.6666666665</v>
      </c>
      <c r="DL109" s="136">
        <f t="shared" ref="DL109:DL110" si="234">+DJ109+DK109</f>
        <v>1427194.6666666665</v>
      </c>
      <c r="DM109"/>
    </row>
    <row r="110" spans="1:119" s="101" customFormat="1" ht="15.6">
      <c r="A110" s="90">
        <v>90</v>
      </c>
      <c r="B110" s="90" t="s">
        <v>170</v>
      </c>
      <c r="C110" s="83"/>
      <c r="D110" s="132">
        <v>99641</v>
      </c>
      <c r="E110" s="85"/>
      <c r="F110" s="133">
        <v>14319</v>
      </c>
      <c r="G110" s="85"/>
      <c r="H110" s="133">
        <v>113960</v>
      </c>
      <c r="I110" s="86"/>
      <c r="J110" s="133">
        <v>247304</v>
      </c>
      <c r="K110" s="133"/>
      <c r="L110" s="133">
        <v>199214</v>
      </c>
      <c r="M110" s="133"/>
      <c r="N110" s="133">
        <v>446518</v>
      </c>
      <c r="O110" s="86"/>
      <c r="P110" s="195">
        <f t="shared" si="210"/>
        <v>346945</v>
      </c>
      <c r="Q110" s="196">
        <f t="shared" si="211"/>
        <v>213533</v>
      </c>
      <c r="R110" s="197">
        <f t="shared" si="212"/>
        <v>560478</v>
      </c>
      <c r="S110" s="80"/>
      <c r="T110" s="132">
        <v>184790</v>
      </c>
      <c r="U110" s="85"/>
      <c r="V110" s="133">
        <v>27112</v>
      </c>
      <c r="W110" s="85"/>
      <c r="X110" s="133">
        <v>211902</v>
      </c>
      <c r="Y110" s="86"/>
      <c r="Z110" s="133">
        <v>835574.99999999988</v>
      </c>
      <c r="AA110" s="133"/>
      <c r="AB110" s="133">
        <v>255802</v>
      </c>
      <c r="AC110" s="133"/>
      <c r="AD110" s="133">
        <v>1091377</v>
      </c>
      <c r="AE110" s="86"/>
      <c r="AF110" s="195">
        <f t="shared" si="213"/>
        <v>1020364.9999999999</v>
      </c>
      <c r="AG110" s="196">
        <f t="shared" si="214"/>
        <v>282914</v>
      </c>
      <c r="AH110" s="197">
        <f t="shared" si="215"/>
        <v>1303279</v>
      </c>
      <c r="AI110" s="82"/>
      <c r="AJ110" s="132">
        <v>62127</v>
      </c>
      <c r="AK110" s="85"/>
      <c r="AL110" s="133">
        <v>9864</v>
      </c>
      <c r="AM110" s="85"/>
      <c r="AN110" s="133">
        <v>71991</v>
      </c>
      <c r="AO110" s="86"/>
      <c r="AP110" s="133">
        <v>113630</v>
      </c>
      <c r="AQ110" s="133"/>
      <c r="AR110" s="133">
        <v>101991</v>
      </c>
      <c r="AS110" s="133"/>
      <c r="AT110" s="133">
        <v>215621</v>
      </c>
      <c r="AU110" s="86"/>
      <c r="AV110" s="195">
        <f t="shared" si="216"/>
        <v>175757</v>
      </c>
      <c r="AW110" s="196">
        <f t="shared" si="217"/>
        <v>111855</v>
      </c>
      <c r="AX110" s="197">
        <f t="shared" si="218"/>
        <v>287612</v>
      </c>
      <c r="AY110" s="82"/>
      <c r="AZ110" s="132">
        <v>109584</v>
      </c>
      <c r="BA110" s="85"/>
      <c r="BB110" s="133">
        <v>15788</v>
      </c>
      <c r="BC110" s="85"/>
      <c r="BD110" s="133">
        <v>125372</v>
      </c>
      <c r="BE110" s="86"/>
      <c r="BF110" s="133">
        <v>519133</v>
      </c>
      <c r="BG110" s="133"/>
      <c r="BH110" s="133">
        <v>194450</v>
      </c>
      <c r="BI110" s="133"/>
      <c r="BJ110" s="133">
        <v>713583</v>
      </c>
      <c r="BK110" s="86"/>
      <c r="BL110" s="195">
        <f t="shared" si="219"/>
        <v>628717</v>
      </c>
      <c r="BM110" s="196">
        <f t="shared" si="220"/>
        <v>210238</v>
      </c>
      <c r="BN110" s="197">
        <f t="shared" si="221"/>
        <v>838955</v>
      </c>
      <c r="BO110" s="82"/>
      <c r="BP110" s="132">
        <v>76337</v>
      </c>
      <c r="BQ110" s="85"/>
      <c r="BR110" s="133">
        <v>9631</v>
      </c>
      <c r="BS110" s="85"/>
      <c r="BT110" s="133">
        <v>85968</v>
      </c>
      <c r="BU110" s="86"/>
      <c r="BV110" s="133">
        <v>225507</v>
      </c>
      <c r="BW110" s="133"/>
      <c r="BX110" s="133">
        <v>117251</v>
      </c>
      <c r="BY110" s="133"/>
      <c r="BZ110" s="133">
        <v>342758</v>
      </c>
      <c r="CA110" s="86"/>
      <c r="CB110" s="195">
        <f t="shared" si="222"/>
        <v>301844</v>
      </c>
      <c r="CC110" s="196">
        <f t="shared" si="223"/>
        <v>126882</v>
      </c>
      <c r="CD110" s="197">
        <f t="shared" si="224"/>
        <v>428726</v>
      </c>
      <c r="CE110" s="82"/>
      <c r="CF110" s="132">
        <v>125432</v>
      </c>
      <c r="CG110" s="85"/>
      <c r="CH110" s="133">
        <v>18466</v>
      </c>
      <c r="CI110" s="85"/>
      <c r="CJ110" s="133">
        <v>143898</v>
      </c>
      <c r="CK110" s="86"/>
      <c r="CL110" s="133">
        <v>474332</v>
      </c>
      <c r="CM110" s="133"/>
      <c r="CN110" s="133">
        <v>163558</v>
      </c>
      <c r="CO110" s="133"/>
      <c r="CP110" s="133">
        <v>637890</v>
      </c>
      <c r="CQ110" s="86"/>
      <c r="CR110" s="195">
        <f t="shared" si="225"/>
        <v>599764</v>
      </c>
      <c r="CS110" s="196">
        <f t="shared" si="226"/>
        <v>182024</v>
      </c>
      <c r="CT110" s="197">
        <f t="shared" si="227"/>
        <v>781788</v>
      </c>
      <c r="CU110" s="82"/>
      <c r="CV110" s="134">
        <f>+D110+T110+AJ110+AZ110+BP110+CF110</f>
        <v>657911</v>
      </c>
      <c r="CW110" s="133"/>
      <c r="CX110" s="133">
        <f>+F110+V110+AL110+BB110+BR110+CH110</f>
        <v>95180</v>
      </c>
      <c r="CY110" s="133"/>
      <c r="CZ110" s="133">
        <f t="shared" si="228"/>
        <v>753091</v>
      </c>
      <c r="DA110" s="135"/>
      <c r="DB110" s="134">
        <f t="shared" si="229"/>
        <v>2415481</v>
      </c>
      <c r="DC110" s="133"/>
      <c r="DD110" s="133">
        <f t="shared" si="230"/>
        <v>1032266</v>
      </c>
      <c r="DE110" s="133"/>
      <c r="DF110" s="133">
        <f t="shared" si="231"/>
        <v>3447747</v>
      </c>
      <c r="DG110" s="135"/>
      <c r="DH110" s="231"/>
      <c r="DI110" s="240" t="s">
        <v>170</v>
      </c>
      <c r="DJ110" s="134">
        <f t="shared" si="232"/>
        <v>753091</v>
      </c>
      <c r="DK110" s="133">
        <f t="shared" si="233"/>
        <v>3447747</v>
      </c>
      <c r="DL110" s="136">
        <f t="shared" si="234"/>
        <v>4200838</v>
      </c>
      <c r="DM110"/>
    </row>
    <row r="111" spans="1:119" s="101" customFormat="1" ht="15.6">
      <c r="A111" s="90">
        <v>91</v>
      </c>
      <c r="B111" s="90" t="s">
        <v>171</v>
      </c>
      <c r="C111" s="83"/>
      <c r="D111" s="137">
        <v>1881.423292720867</v>
      </c>
      <c r="E111" s="138"/>
      <c r="F111" s="139">
        <v>1630.0304748934982</v>
      </c>
      <c r="G111" s="139"/>
      <c r="H111" s="139">
        <v>1849.8359484029477</v>
      </c>
      <c r="I111" s="140"/>
      <c r="J111" s="141">
        <v>417.43903373985052</v>
      </c>
      <c r="K111" s="139"/>
      <c r="L111" s="139">
        <v>595.50560141355527</v>
      </c>
      <c r="M111" s="139"/>
      <c r="N111" s="139">
        <v>496.88343063437532</v>
      </c>
      <c r="O111" s="142"/>
      <c r="P111" s="198">
        <f>+P10/P110</f>
        <v>837.88854461081701</v>
      </c>
      <c r="Q111" s="198">
        <f t="shared" ref="Q111:R111" si="235">+Q10/Q110</f>
        <v>664.87830569513847</v>
      </c>
      <c r="R111" s="317">
        <f t="shared" si="235"/>
        <v>771.97445815892843</v>
      </c>
      <c r="S111" s="80"/>
      <c r="T111" s="137">
        <v>1965.831698035608</v>
      </c>
      <c r="U111" s="138"/>
      <c r="V111" s="139">
        <v>2051.7065539244618</v>
      </c>
      <c r="W111" s="139"/>
      <c r="X111" s="139">
        <v>1976.819036960482</v>
      </c>
      <c r="Y111" s="140"/>
      <c r="Z111" s="141">
        <v>282.26437319580305</v>
      </c>
      <c r="AA111" s="139"/>
      <c r="AB111" s="139">
        <v>526.89531051360029</v>
      </c>
      <c r="AC111" s="139"/>
      <c r="AD111" s="139">
        <v>339.6021061952772</v>
      </c>
      <c r="AE111" s="142"/>
      <c r="AF111" s="198">
        <f>+AF10/AF110</f>
        <v>587.16154818430971</v>
      </c>
      <c r="AG111" s="198">
        <f t="shared" ref="AG111:AH111" si="236">+AG10/AG110</f>
        <v>673.01986578960384</v>
      </c>
      <c r="AH111" s="317">
        <f t="shared" si="236"/>
        <v>605.79955283794425</v>
      </c>
      <c r="AI111" s="82"/>
      <c r="AJ111" s="137">
        <v>1823.3108984821411</v>
      </c>
      <c r="AK111" s="138"/>
      <c r="AL111" s="139">
        <v>2160.6182491889699</v>
      </c>
      <c r="AM111" s="139"/>
      <c r="AN111" s="139">
        <v>1869.5277826394965</v>
      </c>
      <c r="AO111" s="140"/>
      <c r="AP111" s="141">
        <v>336.94255275895466</v>
      </c>
      <c r="AQ111" s="139"/>
      <c r="AR111" s="139">
        <v>643.14133952995849</v>
      </c>
      <c r="AS111" s="139"/>
      <c r="AT111" s="139">
        <v>481.77779822002509</v>
      </c>
      <c r="AU111" s="142"/>
      <c r="AV111" s="198">
        <f>+AV10/AV110</f>
        <v>862.34755065232116</v>
      </c>
      <c r="AW111" s="199">
        <f t="shared" ref="AW111" si="237">+AW10/AW110</f>
        <v>776.96094738724241</v>
      </c>
      <c r="AX111" s="200">
        <f t="shared" ref="AX111" si="238">+AX10/AX110</f>
        <v>829.13990108201335</v>
      </c>
      <c r="AY111" s="82"/>
      <c r="AZ111" s="137">
        <v>1913.4727805121693</v>
      </c>
      <c r="BA111" s="138"/>
      <c r="BB111" s="139">
        <v>1837.5767893561224</v>
      </c>
      <c r="BC111" s="139"/>
      <c r="BD111" s="139">
        <v>1903.9152564368442</v>
      </c>
      <c r="BE111" s="140"/>
      <c r="BF111" s="141">
        <v>275.1634577062768</v>
      </c>
      <c r="BG111" s="139"/>
      <c r="BH111" s="139">
        <v>512.88300997977603</v>
      </c>
      <c r="BI111" s="139"/>
      <c r="BJ111" s="139">
        <v>339.94158013854036</v>
      </c>
      <c r="BK111" s="142"/>
      <c r="BL111" s="198">
        <f>+BL10/BL110</f>
        <v>560.71719465049966</v>
      </c>
      <c r="BM111" s="199">
        <f t="shared" ref="BM111" si="239">+BM10/BM110</f>
        <v>612.36200706305192</v>
      </c>
      <c r="BN111" s="200">
        <f t="shared" ref="BN111" si="240">+BN10/BN110</f>
        <v>573.65913083538453</v>
      </c>
      <c r="BO111" s="82"/>
      <c r="BP111" s="137">
        <v>1783.1593570614505</v>
      </c>
      <c r="BQ111" s="138"/>
      <c r="BR111" s="139">
        <v>1763.6315969265916</v>
      </c>
      <c r="BS111" s="139"/>
      <c r="BT111" s="139">
        <v>1780.9716609668708</v>
      </c>
      <c r="BU111" s="140"/>
      <c r="BV111" s="141">
        <v>258.13151281334927</v>
      </c>
      <c r="BW111" s="139"/>
      <c r="BX111" s="139">
        <v>540.71542843984298</v>
      </c>
      <c r="BY111" s="139"/>
      <c r="BZ111" s="139">
        <v>354.79810175108969</v>
      </c>
      <c r="CA111" s="142"/>
      <c r="CB111" s="198">
        <f>+CB10/CB110</f>
        <v>643.81435079047424</v>
      </c>
      <c r="CC111" s="199">
        <f t="shared" ref="CC111" si="241">+CC10/CC110</f>
        <v>633.54109022556429</v>
      </c>
      <c r="CD111" s="200">
        <f t="shared" ref="CD111" si="242">+CD10/CD110</f>
        <v>640.77396637945913</v>
      </c>
      <c r="CE111" s="82"/>
      <c r="CF111" s="137">
        <f>+CF16/CF110</f>
        <v>1794.32454421241</v>
      </c>
      <c r="CG111" s="138"/>
      <c r="CH111" s="139">
        <f>+CH16/CH110</f>
        <v>1834.6303352295406</v>
      </c>
      <c r="CI111" s="139"/>
      <c r="CJ111" s="139">
        <f>+CJ16/CJ110</f>
        <v>1799.4968658355203</v>
      </c>
      <c r="CK111" s="140"/>
      <c r="CL111" s="141">
        <v>273.18184887916033</v>
      </c>
      <c r="CM111" s="139"/>
      <c r="CN111" s="139">
        <v>509.50601167445433</v>
      </c>
      <c r="CO111" s="139"/>
      <c r="CP111" s="139">
        <v>333.77647713555677</v>
      </c>
      <c r="CQ111" s="142"/>
      <c r="CR111" s="198">
        <f>+CR10/CR110</f>
        <v>591.30692901241298</v>
      </c>
      <c r="CS111" s="199">
        <f t="shared" ref="CS111" si="243">+CS10/CS110</f>
        <v>643.9374369742402</v>
      </c>
      <c r="CT111" s="200">
        <f t="shared" ref="CT111" si="244">+CT10/CT110</f>
        <v>603.56091037467957</v>
      </c>
      <c r="CU111" s="82"/>
      <c r="CV111" s="141">
        <f>+CV10/CV110</f>
        <v>1876.9750425654784</v>
      </c>
      <c r="CW111" s="139"/>
      <c r="CX111" s="139">
        <f>+CX10/CX110</f>
        <v>1892.7725877359021</v>
      </c>
      <c r="CY111" s="138"/>
      <c r="CZ111" s="139">
        <f>+CZ10/CZ110</f>
        <v>1878.971627771411</v>
      </c>
      <c r="DA111" s="142"/>
      <c r="DB111" s="141">
        <f>+DB10/DB110</f>
        <v>293.11344854091823</v>
      </c>
      <c r="DC111" s="138"/>
      <c r="DD111" s="139">
        <f>+DD10/DD110</f>
        <v>547.79665871782834</v>
      </c>
      <c r="DE111" s="139"/>
      <c r="DF111" s="139">
        <f>+DF10/DF110</f>
        <v>369.36638085772637</v>
      </c>
      <c r="DG111" s="142"/>
      <c r="DH111" s="232"/>
      <c r="DI111" s="240" t="s">
        <v>171</v>
      </c>
      <c r="DJ111" s="141">
        <f t="shared" ref="DJ111:DL111" si="245">+DJ10/DJ110</f>
        <v>1878.971627771411</v>
      </c>
      <c r="DK111" s="139">
        <f t="shared" si="245"/>
        <v>369.36638085772637</v>
      </c>
      <c r="DL111" s="140">
        <f t="shared" si="245"/>
        <v>639.99574695169952</v>
      </c>
      <c r="DM111"/>
    </row>
    <row r="112" spans="1:119" s="101" customFormat="1" ht="15.6">
      <c r="A112" s="90"/>
      <c r="B112" s="90"/>
      <c r="C112" s="83"/>
      <c r="D112" s="84"/>
      <c r="E112" s="85"/>
      <c r="F112" s="85"/>
      <c r="G112" s="85"/>
      <c r="H112" s="85"/>
      <c r="I112" s="86"/>
      <c r="J112" s="87"/>
      <c r="K112" s="85"/>
      <c r="L112" s="85"/>
      <c r="M112" s="85"/>
      <c r="N112" s="85"/>
      <c r="O112" s="86"/>
      <c r="P112" s="201"/>
      <c r="Q112" s="202"/>
      <c r="R112" s="203"/>
      <c r="S112" s="80"/>
      <c r="T112" s="84"/>
      <c r="U112" s="85"/>
      <c r="V112" s="85"/>
      <c r="W112" s="85"/>
      <c r="X112" s="85"/>
      <c r="Y112" s="86"/>
      <c r="Z112" s="87"/>
      <c r="AA112" s="85"/>
      <c r="AB112" s="85"/>
      <c r="AC112" s="85"/>
      <c r="AD112" s="85"/>
      <c r="AE112" s="86"/>
      <c r="AF112" s="201"/>
      <c r="AG112" s="202"/>
      <c r="AH112" s="203"/>
      <c r="AI112" s="82"/>
      <c r="AJ112" s="84"/>
      <c r="AK112" s="85"/>
      <c r="AL112" s="85"/>
      <c r="AM112" s="85"/>
      <c r="AN112" s="85"/>
      <c r="AO112" s="86"/>
      <c r="AP112" s="87"/>
      <c r="AQ112" s="85"/>
      <c r="AR112" s="85"/>
      <c r="AS112" s="85"/>
      <c r="AT112" s="85"/>
      <c r="AU112" s="86"/>
      <c r="AV112" s="201"/>
      <c r="AW112" s="202"/>
      <c r="AX112" s="203"/>
      <c r="AY112" s="82"/>
      <c r="AZ112" s="84"/>
      <c r="BA112" s="85"/>
      <c r="BB112" s="85"/>
      <c r="BC112" s="85"/>
      <c r="BD112" s="85"/>
      <c r="BE112" s="86"/>
      <c r="BF112" s="87"/>
      <c r="BG112" s="85"/>
      <c r="BH112" s="85"/>
      <c r="BI112" s="85"/>
      <c r="BJ112" s="85"/>
      <c r="BK112" s="86"/>
      <c r="BL112" s="201"/>
      <c r="BM112" s="202"/>
      <c r="BN112" s="203"/>
      <c r="BO112" s="82"/>
      <c r="BP112" s="84"/>
      <c r="BQ112" s="85"/>
      <c r="BR112" s="85"/>
      <c r="BS112" s="85"/>
      <c r="BT112" s="85"/>
      <c r="BU112" s="86"/>
      <c r="BV112" s="87"/>
      <c r="BW112" s="85"/>
      <c r="BX112" s="85"/>
      <c r="BY112" s="85"/>
      <c r="BZ112" s="85"/>
      <c r="CA112" s="86"/>
      <c r="CB112" s="201"/>
      <c r="CC112" s="202"/>
      <c r="CD112" s="203"/>
      <c r="CE112" s="82"/>
      <c r="CF112" s="84"/>
      <c r="CG112" s="85"/>
      <c r="CH112" s="85"/>
      <c r="CI112" s="85"/>
      <c r="CJ112" s="85"/>
      <c r="CK112" s="86"/>
      <c r="CL112" s="87"/>
      <c r="CM112" s="85"/>
      <c r="CN112" s="85"/>
      <c r="CO112" s="85"/>
      <c r="CP112" s="85"/>
      <c r="CQ112" s="86"/>
      <c r="CR112" s="201"/>
      <c r="CS112" s="202"/>
      <c r="CT112" s="203"/>
      <c r="CU112" s="82"/>
      <c r="CV112" s="134"/>
      <c r="CW112" s="133"/>
      <c r="CX112" s="133"/>
      <c r="CY112" s="133"/>
      <c r="CZ112" s="133"/>
      <c r="DA112" s="135"/>
      <c r="DB112" s="134"/>
      <c r="DC112" s="133"/>
      <c r="DD112" s="133"/>
      <c r="DE112" s="133"/>
      <c r="DF112" s="133"/>
      <c r="DG112" s="135"/>
      <c r="DH112" s="231"/>
      <c r="DI112" s="240"/>
      <c r="DJ112" s="134"/>
      <c r="DK112" s="133"/>
      <c r="DL112" s="135"/>
      <c r="DM112"/>
    </row>
    <row r="113" spans="1:117" s="101" customFormat="1" ht="15.6">
      <c r="A113" s="90"/>
      <c r="B113" s="143" t="s">
        <v>172</v>
      </c>
      <c r="C113" s="83"/>
      <c r="D113" s="132">
        <v>8988971.3545523286</v>
      </c>
      <c r="E113" s="85"/>
      <c r="F113" s="133">
        <v>-3303947.9496518001</v>
      </c>
      <c r="G113" s="85"/>
      <c r="H113" s="133">
        <v>5685023.4049005285</v>
      </c>
      <c r="I113" s="86"/>
      <c r="J113" s="133">
        <v>8428917.4861775339</v>
      </c>
      <c r="K113" s="85"/>
      <c r="L113" s="133">
        <v>18144018.361853451</v>
      </c>
      <c r="M113" s="85"/>
      <c r="N113" s="133">
        <v>26572935.848030984</v>
      </c>
      <c r="O113" s="86"/>
      <c r="P113" s="178">
        <f>+P16-P100</f>
        <v>17417888.840729833</v>
      </c>
      <c r="Q113" s="202">
        <f>+Q16-Q100</f>
        <v>14840070.412201643</v>
      </c>
      <c r="R113" s="203">
        <f>+R16-R100</f>
        <v>32257959.252931476</v>
      </c>
      <c r="S113" s="80"/>
      <c r="T113" s="132">
        <f>+T16-T100</f>
        <v>46635051.291757882</v>
      </c>
      <c r="U113" s="85"/>
      <c r="V113" s="133">
        <f>+V16-V100</f>
        <v>2673775.4122124836</v>
      </c>
      <c r="W113" s="85"/>
      <c r="X113" s="133">
        <f>+X16-X100</f>
        <v>49308826.703970373</v>
      </c>
      <c r="Y113" s="86"/>
      <c r="Z113" s="133">
        <f>+Z16-Z100</f>
        <v>29965180.765061051</v>
      </c>
      <c r="AA113" s="85"/>
      <c r="AB113" s="133">
        <f>+AB16-AB100</f>
        <v>-3624269.4169918001</v>
      </c>
      <c r="AC113" s="85"/>
      <c r="AD113" s="133">
        <f>+AD16-AD100</f>
        <v>26340911.348069251</v>
      </c>
      <c r="AE113" s="86"/>
      <c r="AF113" s="178">
        <f>+AF16-AF100</f>
        <v>76600232.056818962</v>
      </c>
      <c r="AG113" s="202">
        <f>+AG16-AG100</f>
        <v>-950494.00477930903</v>
      </c>
      <c r="AH113" s="203">
        <f>+AH16-AH100</f>
        <v>75649738.052039742</v>
      </c>
      <c r="AI113" s="82"/>
      <c r="AJ113" s="132">
        <f>+AJ16-AJ100</f>
        <v>8403191.625471428</v>
      </c>
      <c r="AK113" s="85"/>
      <c r="AL113" s="133">
        <f>+AL16-AL100</f>
        <v>899427.09221692756</v>
      </c>
      <c r="AM113" s="85"/>
      <c r="AN113" s="133">
        <f>+AN16-AN100</f>
        <v>9302618.7176883817</v>
      </c>
      <c r="AO113" s="86"/>
      <c r="AP113" s="133">
        <f>+AP16-AP100</f>
        <v>5650585.9572293609</v>
      </c>
      <c r="AQ113" s="85"/>
      <c r="AR113" s="133">
        <f>+AR16-AR100</f>
        <v>2931017.0916850194</v>
      </c>
      <c r="AS113" s="85"/>
      <c r="AT113" s="133">
        <f>+AT16-AT100</f>
        <v>8581603.0489143729</v>
      </c>
      <c r="AU113" s="86"/>
      <c r="AV113" s="178">
        <f>+AV16-AV100</f>
        <v>14053777.582700789</v>
      </c>
      <c r="AW113" s="202">
        <f>+AW16-AW100</f>
        <v>3830444.1839019507</v>
      </c>
      <c r="AX113" s="180">
        <f>+AX16-AX100</f>
        <v>17884221.766602755</v>
      </c>
      <c r="AY113" s="82"/>
      <c r="AZ113" s="132">
        <f>+AZ16-AZ100</f>
        <v>1261501.2681648433</v>
      </c>
      <c r="BA113" s="85"/>
      <c r="BB113" s="133">
        <f>+BB16-BB100</f>
        <v>-1082753.6683581956</v>
      </c>
      <c r="BC113" s="85"/>
      <c r="BD113" s="133">
        <f>+BD16-BD100</f>
        <v>178747.59980666637</v>
      </c>
      <c r="BE113" s="86"/>
      <c r="BF113" s="133">
        <f>+BF16-BF100</f>
        <v>10073977.590924725</v>
      </c>
      <c r="BG113" s="85"/>
      <c r="BH113" s="133">
        <f>+BH16-BH100</f>
        <v>5524618.7615036964</v>
      </c>
      <c r="BI113" s="85"/>
      <c r="BJ113" s="133">
        <f>+BJ16-BJ100</f>
        <v>15598596.352428436</v>
      </c>
      <c r="BK113" s="86"/>
      <c r="BL113" s="178">
        <f>+BL16-BL100</f>
        <v>11335478.859089613</v>
      </c>
      <c r="BM113" s="202">
        <f>+BM16-BM100</f>
        <v>4441865.0931455046</v>
      </c>
      <c r="BN113" s="203">
        <f>+BN16-BN100</f>
        <v>15777343.952235103</v>
      </c>
      <c r="BO113" s="82"/>
      <c r="BP113" s="133">
        <f>+BP16-BP100</f>
        <v>240806.22999995947</v>
      </c>
      <c r="BQ113" s="85"/>
      <c r="BR113" s="133">
        <f>+BR16-BR100</f>
        <v>-654487.4499999918</v>
      </c>
      <c r="BS113" s="85"/>
      <c r="BT113" s="133">
        <f>+BT16-BT100</f>
        <v>-413731.53000003099</v>
      </c>
      <c r="BU113" s="86"/>
      <c r="BV113" s="133">
        <f>+BV16-BV100</f>
        <v>19472700.049999997</v>
      </c>
      <c r="BW113" s="85"/>
      <c r="BX113" s="133">
        <f>+BX16-BX100</f>
        <v>1865681.7599999979</v>
      </c>
      <c r="BY113" s="85"/>
      <c r="BZ113" s="133">
        <f>+BZ16-BZ100</f>
        <v>21338381.810000002</v>
      </c>
      <c r="CA113" s="86"/>
      <c r="CB113" s="178">
        <f>+CB16-CB100</f>
        <v>19713506.279999942</v>
      </c>
      <c r="CC113" s="202">
        <f>+CC16-CC100</f>
        <v>1211194.3100000098</v>
      </c>
      <c r="CD113" s="203">
        <f>+CD16-CD100</f>
        <v>20924700.589999974</v>
      </c>
      <c r="CE113" s="82"/>
      <c r="CF113" s="133">
        <f>+CF16-CF100</f>
        <v>22834311.751516461</v>
      </c>
      <c r="CG113" s="85"/>
      <c r="CH113" s="133">
        <f>+CH16-CH100</f>
        <v>4085687.7390994504</v>
      </c>
      <c r="CI113" s="85"/>
      <c r="CJ113" s="133">
        <f>+CJ16-CJ100</f>
        <v>26919999.490615904</v>
      </c>
      <c r="CK113" s="86"/>
      <c r="CL113" s="133">
        <f>+CL16-CL100</f>
        <v>22256401.015985057</v>
      </c>
      <c r="CM113" s="85"/>
      <c r="CN113" s="133">
        <f>+CN16-CN100</f>
        <v>8767830.2397789657</v>
      </c>
      <c r="CO113" s="85"/>
      <c r="CP113" s="133">
        <f>+CP16-CP100</f>
        <v>31024231.255764037</v>
      </c>
      <c r="CQ113" s="86"/>
      <c r="CR113" s="178">
        <f>+CR16-CR100</f>
        <v>45090712.767501473</v>
      </c>
      <c r="CS113" s="202">
        <f>+CS16-CS100</f>
        <v>12853517.978878409</v>
      </c>
      <c r="CT113" s="203">
        <f>+CT16-CT100</f>
        <v>57944230.746379912</v>
      </c>
      <c r="CU113" s="82"/>
      <c r="CV113" s="134">
        <f>+CV101</f>
        <v>88363833.52146244</v>
      </c>
      <c r="CW113" s="133"/>
      <c r="CX113" s="133">
        <f>+CX101</f>
        <v>2617701.1755189002</v>
      </c>
      <c r="CY113" s="133"/>
      <c r="CZ113" s="133">
        <f>+CZ101</f>
        <v>90981534.69698143</v>
      </c>
      <c r="DA113" s="135"/>
      <c r="DB113" s="134">
        <f>+DB101</f>
        <v>95847762.865377784</v>
      </c>
      <c r="DC113" s="133"/>
      <c r="DD113" s="133">
        <f>+DD101</f>
        <v>33608896.79782927</v>
      </c>
      <c r="DE113" s="133"/>
      <c r="DF113" s="133">
        <f>+DF101</f>
        <v>129456659.66320705</v>
      </c>
      <c r="DG113" s="135"/>
      <c r="DH113" s="231"/>
      <c r="DI113" s="244" t="s">
        <v>172</v>
      </c>
      <c r="DJ113" s="134">
        <f>+DJ101</f>
        <v>90981534.696981907</v>
      </c>
      <c r="DK113" s="133">
        <f>+DK101</f>
        <v>129456659.66320705</v>
      </c>
      <c r="DL113" s="135">
        <f>+DL101</f>
        <v>220438194.36018944</v>
      </c>
      <c r="DM113"/>
    </row>
    <row r="114" spans="1:117" s="101" customFormat="1" ht="4.5" customHeight="1">
      <c r="A114" s="90"/>
      <c r="B114" s="143"/>
      <c r="C114" s="83"/>
      <c r="D114" s="132"/>
      <c r="E114" s="85"/>
      <c r="F114" s="133"/>
      <c r="G114" s="85"/>
      <c r="H114" s="133"/>
      <c r="I114" s="86"/>
      <c r="J114" s="133"/>
      <c r="K114" s="85"/>
      <c r="L114" s="133"/>
      <c r="M114" s="85"/>
      <c r="N114" s="133"/>
      <c r="O114" s="86"/>
      <c r="P114" s="201"/>
      <c r="Q114" s="202"/>
      <c r="R114" s="203"/>
      <c r="S114" s="80"/>
      <c r="T114" s="132"/>
      <c r="U114" s="85"/>
      <c r="V114" s="133"/>
      <c r="W114" s="85"/>
      <c r="X114" s="133"/>
      <c r="Y114" s="86"/>
      <c r="Z114" s="133"/>
      <c r="AA114" s="85"/>
      <c r="AB114" s="133"/>
      <c r="AC114" s="85"/>
      <c r="AD114" s="133"/>
      <c r="AE114" s="86"/>
      <c r="AF114" s="201"/>
      <c r="AG114" s="202"/>
      <c r="AH114" s="203"/>
      <c r="AI114" s="82"/>
      <c r="AJ114" s="132"/>
      <c r="AK114" s="85"/>
      <c r="AL114" s="133"/>
      <c r="AM114" s="85"/>
      <c r="AN114" s="133"/>
      <c r="AO114" s="86"/>
      <c r="AP114" s="133"/>
      <c r="AQ114" s="85"/>
      <c r="AR114" s="133"/>
      <c r="AS114" s="85"/>
      <c r="AT114" s="133"/>
      <c r="AU114" s="86"/>
      <c r="AV114" s="201"/>
      <c r="AW114" s="202"/>
      <c r="AX114" s="203"/>
      <c r="AY114" s="82"/>
      <c r="AZ114" s="132"/>
      <c r="BA114" s="85"/>
      <c r="BB114" s="133"/>
      <c r="BC114" s="85"/>
      <c r="BD114" s="133"/>
      <c r="BE114" s="86"/>
      <c r="BF114" s="133"/>
      <c r="BG114" s="85"/>
      <c r="BH114" s="133"/>
      <c r="BI114" s="85"/>
      <c r="BJ114" s="133"/>
      <c r="BK114" s="86"/>
      <c r="BL114" s="201"/>
      <c r="BM114" s="202"/>
      <c r="BN114" s="203"/>
      <c r="BO114" s="82"/>
      <c r="BP114" s="133"/>
      <c r="BQ114" s="85"/>
      <c r="BR114" s="133"/>
      <c r="BS114" s="85"/>
      <c r="BT114" s="133"/>
      <c r="BU114" s="86"/>
      <c r="BV114" s="133"/>
      <c r="BW114" s="85"/>
      <c r="BX114" s="133"/>
      <c r="BY114" s="85"/>
      <c r="BZ114" s="133"/>
      <c r="CA114" s="86"/>
      <c r="CB114" s="201"/>
      <c r="CC114" s="202"/>
      <c r="CD114" s="203"/>
      <c r="CE114" s="82"/>
      <c r="CF114" s="133"/>
      <c r="CG114" s="85"/>
      <c r="CH114" s="133"/>
      <c r="CI114" s="85"/>
      <c r="CJ114" s="133"/>
      <c r="CK114" s="86"/>
      <c r="CL114" s="133"/>
      <c r="CM114" s="85"/>
      <c r="CN114" s="133"/>
      <c r="CO114" s="85"/>
      <c r="CP114" s="133"/>
      <c r="CQ114" s="86"/>
      <c r="CR114" s="201"/>
      <c r="CS114" s="202"/>
      <c r="CT114" s="203"/>
      <c r="CU114" s="82"/>
      <c r="CV114" s="134"/>
      <c r="CW114" s="133"/>
      <c r="CX114" s="133"/>
      <c r="CY114" s="133"/>
      <c r="CZ114" s="133"/>
      <c r="DA114" s="135"/>
      <c r="DB114" s="134"/>
      <c r="DC114" s="133"/>
      <c r="DD114" s="133"/>
      <c r="DE114" s="133"/>
      <c r="DF114" s="133"/>
      <c r="DG114" s="135"/>
      <c r="DH114" s="231"/>
      <c r="DI114" s="244"/>
      <c r="DJ114" s="134"/>
      <c r="DK114" s="133"/>
      <c r="DL114" s="135"/>
      <c r="DM114"/>
    </row>
    <row r="115" spans="1:117" s="101" customFormat="1" ht="15.6">
      <c r="A115" s="90"/>
      <c r="B115" s="100" t="s">
        <v>173</v>
      </c>
      <c r="C115" s="83"/>
      <c r="D115" s="144">
        <v>4.7949645700586255E-2</v>
      </c>
      <c r="E115" s="145"/>
      <c r="F115" s="146">
        <v>-0.15212725064339155</v>
      </c>
      <c r="G115" s="145"/>
      <c r="H115" s="146">
        <v>2.7176984660957828E-2</v>
      </c>
      <c r="I115" s="147"/>
      <c r="J115" s="146">
        <v>9.3966506344884335E-2</v>
      </c>
      <c r="K115" s="145"/>
      <c r="L115" s="146">
        <v>0.17898389433230813</v>
      </c>
      <c r="M115" s="145"/>
      <c r="N115" s="146">
        <v>0.13907169293175217</v>
      </c>
      <c r="O115" s="147"/>
      <c r="P115" s="204">
        <f>+P101/P16</f>
        <v>6.2842307091822494E-2</v>
      </c>
      <c r="Q115" s="205">
        <f>+Q101/Q16</f>
        <v>0.12056210630047393</v>
      </c>
      <c r="R115" s="206">
        <f>+R101/R16</f>
        <v>8.0592741534250459E-2</v>
      </c>
      <c r="S115" s="80"/>
      <c r="T115" s="144">
        <f>+T101/T16</f>
        <v>0.13579968308510973</v>
      </c>
      <c r="U115" s="145"/>
      <c r="V115" s="146">
        <f>+V101/V16</f>
        <v>5.4162925363422633E-2</v>
      </c>
      <c r="W115" s="145"/>
      <c r="X115" s="146">
        <f>+X101/X16</f>
        <v>0.1255392995965629</v>
      </c>
      <c r="Y115" s="147"/>
      <c r="Z115" s="146">
        <f>+Z101/Z16</f>
        <v>0.1369025581624683</v>
      </c>
      <c r="AA115" s="145"/>
      <c r="AB115" s="146">
        <f>+AB101/AB16</f>
        <v>-3.5747113162192E-2</v>
      </c>
      <c r="AC115" s="145"/>
      <c r="AD115" s="146">
        <f>+AD101/AD16</f>
        <v>8.2246985606571565E-2</v>
      </c>
      <c r="AE115" s="147"/>
      <c r="AF115" s="204">
        <f>+AF101/AF16</f>
        <v>0.13622899320190915</v>
      </c>
      <c r="AG115" s="205">
        <f>+AG101/AG16</f>
        <v>-6.3050271709195948E-3</v>
      </c>
      <c r="AH115" s="206">
        <f>+AH101/AH16</f>
        <v>0.10609436465834431</v>
      </c>
      <c r="AI115" s="82"/>
      <c r="AJ115" s="144">
        <f>+AJ101/AJ16</f>
        <v>6.8544168038206579E-2</v>
      </c>
      <c r="AK115" s="145"/>
      <c r="AL115" s="146">
        <f>+AL101/AL16</f>
        <v>3.9984906360903745E-2</v>
      </c>
      <c r="AM115" s="145"/>
      <c r="AN115" s="146">
        <f>+AN101/AN16</f>
        <v>6.4116439051767393E-2</v>
      </c>
      <c r="AO115" s="147"/>
      <c r="AP115" s="146">
        <f>+AP101/AP16</f>
        <v>0.13571070186453757</v>
      </c>
      <c r="AQ115" s="145"/>
      <c r="AR115" s="146">
        <f>+AR101/AR16</f>
        <v>4.850398966374482E-2</v>
      </c>
      <c r="AS115" s="145"/>
      <c r="AT115" s="146">
        <f>+AT101/AT16</f>
        <v>8.4079480444481242E-2</v>
      </c>
      <c r="AU115" s="147"/>
      <c r="AV115" s="204">
        <f>+AV101/AV16</f>
        <v>8.5572566675273104E-2</v>
      </c>
      <c r="AW115" s="205">
        <f>+AW101/AW16</f>
        <v>4.6193041687776507E-2</v>
      </c>
      <c r="AX115" s="206">
        <f>+AX101/AX16</f>
        <v>7.2360402063849888E-2</v>
      </c>
      <c r="AY115" s="82"/>
      <c r="AZ115" s="144">
        <f>+AZ101/AZ16</f>
        <v>6.0161444305672539E-3</v>
      </c>
      <c r="BA115" s="145"/>
      <c r="BB115" s="146">
        <f>+BB101/BB16</f>
        <v>-3.7321324620509612E-2</v>
      </c>
      <c r="BC115" s="145"/>
      <c r="BD115" s="146">
        <f>+BD101/BD16</f>
        <v>7.4884520092590259E-4</v>
      </c>
      <c r="BE115" s="147"/>
      <c r="BF115" s="146">
        <f>+BF101/BF16</f>
        <v>7.0523131029525218E-2</v>
      </c>
      <c r="BG115" s="145"/>
      <c r="BH115" s="146">
        <f>+BH101/BH16</f>
        <v>5.5395699894132358E-2</v>
      </c>
      <c r="BI115" s="145"/>
      <c r="BJ115" s="146">
        <f>+BJ101/BJ16</f>
        <v>6.4303814497324113E-2</v>
      </c>
      <c r="BK115" s="147"/>
      <c r="BL115" s="204">
        <f>+BL101/BL16</f>
        <v>3.215442840165874E-2</v>
      </c>
      <c r="BM115" s="205">
        <f>+BM101/BM16</f>
        <v>3.4502130214205083E-2</v>
      </c>
      <c r="BN115" s="206">
        <f>+BN101/BN16</f>
        <v>3.2782443105736338E-2</v>
      </c>
      <c r="BO115" s="82"/>
      <c r="BP115" s="146">
        <f>+BP101/BP16</f>
        <v>1.7554364865867572E-3</v>
      </c>
      <c r="BQ115" s="145"/>
      <c r="BR115" s="146">
        <f>+BR101/BR16</f>
        <v>-3.54081071043355E-2</v>
      </c>
      <c r="BS115" s="145"/>
      <c r="BT115" s="146">
        <f>+BT101/BT16</f>
        <v>-2.6578929522273619E-3</v>
      </c>
      <c r="BU115" s="147"/>
      <c r="BV115" s="146">
        <f>+BV101/BV16</f>
        <v>0.25621565928838114</v>
      </c>
      <c r="BW115" s="145"/>
      <c r="BX115" s="146">
        <f>+BX101/BX16</f>
        <v>3.8994750540446169E-2</v>
      </c>
      <c r="BY115" s="145"/>
      <c r="BZ115" s="146">
        <f>+BZ101/BZ16</f>
        <v>0.17229820291131964</v>
      </c>
      <c r="CA115" s="147"/>
      <c r="CB115" s="204">
        <f>+CB101/CB16</f>
        <v>9.2474124947227967E-2</v>
      </c>
      <c r="CC115" s="205">
        <f>+CC101/CC16</f>
        <v>1.8260528388751883E-2</v>
      </c>
      <c r="CD115" s="206">
        <f>+CD101/CD16</f>
        <v>7.4862841218725967E-2</v>
      </c>
      <c r="CE115" s="82"/>
      <c r="CF115" s="146">
        <f>+CF101/CF16</f>
        <v>0.10145619747885966</v>
      </c>
      <c r="CG115" s="145"/>
      <c r="CH115" s="146">
        <f>+CH101/CH16</f>
        <v>0.12059901755340299</v>
      </c>
      <c r="CI115" s="145"/>
      <c r="CJ115" s="146">
        <f>+CJ101/CJ16</f>
        <v>0.10396069996067078</v>
      </c>
      <c r="CK115" s="147"/>
      <c r="CL115" s="146">
        <f>+CL101/CL16</f>
        <v>0.17175946286409893</v>
      </c>
      <c r="CM115" s="145"/>
      <c r="CN115" s="146">
        <f>+CN101/CN16</f>
        <v>0.10521339355826846</v>
      </c>
      <c r="CO115" s="145"/>
      <c r="CP115" s="146">
        <f>+CP101/CP16</f>
        <v>0.1457134055750188</v>
      </c>
      <c r="CQ115" s="147"/>
      <c r="CR115" s="204">
        <f>+CR101/CR16</f>
        <v>0.12714337572529122</v>
      </c>
      <c r="CS115" s="205">
        <f>+CS101/CS16</f>
        <v>0.10966036343484663</v>
      </c>
      <c r="CT115" s="206">
        <f>+CT101/CT16</f>
        <v>0.12280048915442164</v>
      </c>
      <c r="CU115" s="82"/>
      <c r="CV115" s="148">
        <f>+CV101/CV16</f>
        <v>7.2110082931592032E-2</v>
      </c>
      <c r="CW115" s="146"/>
      <c r="CX115" s="146">
        <f>+CX101/CX16</f>
        <v>1.4962399889338928E-2</v>
      </c>
      <c r="CY115" s="146"/>
      <c r="CZ115" s="249">
        <f>+CZ101/CZ16</f>
        <v>6.4970388232138312E-2</v>
      </c>
      <c r="DA115" s="147"/>
      <c r="DB115" s="149">
        <f>+DB101/DB16</f>
        <v>0.13719104540062854</v>
      </c>
      <c r="DC115" s="145"/>
      <c r="DD115" s="145">
        <f>+DD101/DD16</f>
        <v>6.8021068655368541E-2</v>
      </c>
      <c r="DE115" s="145"/>
      <c r="DF115" s="253">
        <f>+DF101/DF16</f>
        <v>0.10853721359670478</v>
      </c>
      <c r="DG115" s="147"/>
      <c r="DH115" s="233"/>
      <c r="DI115" s="241" t="s">
        <v>173</v>
      </c>
      <c r="DJ115" s="265">
        <f>+DJ101/DJ16</f>
        <v>6.4970388232138659E-2</v>
      </c>
      <c r="DK115" s="253">
        <f>+DK101/DK16</f>
        <v>0.10853721359670478</v>
      </c>
      <c r="DL115" s="266">
        <f>+DL101/DL16</f>
        <v>8.5009728991314787E-2</v>
      </c>
      <c r="DM115"/>
    </row>
    <row r="116" spans="1:117" s="101" customFormat="1" ht="5.25" customHeight="1">
      <c r="A116" s="90"/>
      <c r="B116" s="100"/>
      <c r="C116" s="83"/>
      <c r="D116" s="150"/>
      <c r="E116" s="145"/>
      <c r="F116" s="145"/>
      <c r="G116" s="145"/>
      <c r="H116" s="145"/>
      <c r="I116" s="147"/>
      <c r="J116" s="145"/>
      <c r="K116" s="145"/>
      <c r="L116" s="145"/>
      <c r="M116" s="145"/>
      <c r="N116" s="145"/>
      <c r="O116" s="147"/>
      <c r="P116" s="204"/>
      <c r="Q116" s="205"/>
      <c r="R116" s="206"/>
      <c r="S116" s="80"/>
      <c r="T116" s="150"/>
      <c r="U116" s="145"/>
      <c r="V116" s="145"/>
      <c r="W116" s="145"/>
      <c r="X116" s="145"/>
      <c r="Y116" s="147"/>
      <c r="Z116" s="145"/>
      <c r="AA116" s="145"/>
      <c r="AB116" s="145"/>
      <c r="AC116" s="145"/>
      <c r="AD116" s="145"/>
      <c r="AE116" s="147"/>
      <c r="AF116" s="204"/>
      <c r="AG116" s="205"/>
      <c r="AH116" s="206"/>
      <c r="AI116" s="82"/>
      <c r="AJ116" s="150"/>
      <c r="AK116" s="145"/>
      <c r="AL116" s="145"/>
      <c r="AM116" s="145"/>
      <c r="AN116" s="145"/>
      <c r="AO116" s="147"/>
      <c r="AP116" s="145"/>
      <c r="AQ116" s="145"/>
      <c r="AR116" s="145"/>
      <c r="AS116" s="145"/>
      <c r="AT116" s="145"/>
      <c r="AU116" s="147"/>
      <c r="AV116" s="204"/>
      <c r="AW116" s="205"/>
      <c r="AX116" s="206"/>
      <c r="AY116" s="82"/>
      <c r="AZ116" s="150"/>
      <c r="BA116" s="145"/>
      <c r="BB116" s="145"/>
      <c r="BC116" s="145"/>
      <c r="BD116" s="145"/>
      <c r="BE116" s="147"/>
      <c r="BF116" s="145"/>
      <c r="BG116" s="145"/>
      <c r="BH116" s="145"/>
      <c r="BI116" s="145"/>
      <c r="BJ116" s="145"/>
      <c r="BK116" s="147"/>
      <c r="BL116" s="204"/>
      <c r="BM116" s="205"/>
      <c r="BN116" s="206"/>
      <c r="BO116" s="82"/>
      <c r="BP116" s="145"/>
      <c r="BQ116" s="145"/>
      <c r="BR116" s="145"/>
      <c r="BS116" s="145"/>
      <c r="BT116" s="145"/>
      <c r="BU116" s="147"/>
      <c r="BV116" s="145"/>
      <c r="BW116" s="145"/>
      <c r="BX116" s="145"/>
      <c r="BY116" s="145"/>
      <c r="BZ116" s="145"/>
      <c r="CA116" s="147"/>
      <c r="CB116" s="204"/>
      <c r="CC116" s="205"/>
      <c r="CD116" s="206"/>
      <c r="CE116" s="82"/>
      <c r="CF116" s="145"/>
      <c r="CG116" s="145"/>
      <c r="CH116" s="145"/>
      <c r="CI116" s="145"/>
      <c r="CJ116" s="145"/>
      <c r="CK116" s="147"/>
      <c r="CL116" s="145"/>
      <c r="CM116" s="145"/>
      <c r="CN116" s="145"/>
      <c r="CO116" s="145"/>
      <c r="CP116" s="145"/>
      <c r="CQ116" s="147"/>
      <c r="CR116" s="204"/>
      <c r="CS116" s="205"/>
      <c r="CT116" s="206"/>
      <c r="CU116" s="82"/>
      <c r="CV116" s="149"/>
      <c r="CW116" s="145"/>
      <c r="CX116" s="145"/>
      <c r="CY116" s="145"/>
      <c r="CZ116" s="145"/>
      <c r="DA116" s="147"/>
      <c r="DB116" s="149"/>
      <c r="DC116" s="145"/>
      <c r="DD116" s="145"/>
      <c r="DE116" s="145"/>
      <c r="DF116" s="145"/>
      <c r="DG116" s="147"/>
      <c r="DH116" s="233"/>
      <c r="DI116" s="241"/>
      <c r="DJ116" s="265"/>
      <c r="DK116" s="253"/>
      <c r="DL116" s="266"/>
      <c r="DM116"/>
    </row>
    <row r="117" spans="1:117" s="101" customFormat="1" ht="15.6">
      <c r="A117" s="90"/>
      <c r="B117" s="100" t="s">
        <v>174</v>
      </c>
      <c r="C117" s="83"/>
      <c r="D117" s="144">
        <v>0.81713324768775375</v>
      </c>
      <c r="E117" s="145"/>
      <c r="F117" s="146">
        <v>0.87298160902714461</v>
      </c>
      <c r="G117" s="145"/>
      <c r="H117" s="146">
        <v>0.82293161372061818</v>
      </c>
      <c r="I117" s="147"/>
      <c r="J117" s="146">
        <v>0.76205111185674435</v>
      </c>
      <c r="K117" s="145"/>
      <c r="L117" s="146">
        <v>0.81361176232107646</v>
      </c>
      <c r="M117" s="145"/>
      <c r="N117" s="146">
        <v>0.78940613669093473</v>
      </c>
      <c r="O117" s="147"/>
      <c r="P117" s="204">
        <f>+P62/P16</f>
        <v>0.79930674700622706</v>
      </c>
      <c r="Q117" s="205">
        <f>+Q62/Q16</f>
        <v>0.8240870744704123</v>
      </c>
      <c r="R117" s="206">
        <f>+R62/R16</f>
        <v>0.8069273829776874</v>
      </c>
      <c r="S117" s="80"/>
      <c r="T117" s="144">
        <f>+T62/T16</f>
        <v>0.79853221708053634</v>
      </c>
      <c r="U117" s="145"/>
      <c r="V117" s="146">
        <f>+V62/V16</f>
        <v>0.87263169710359823</v>
      </c>
      <c r="W117" s="145"/>
      <c r="X117" s="146">
        <f>+X62/X16</f>
        <v>0.80784529004615413</v>
      </c>
      <c r="Y117" s="147"/>
      <c r="Z117" s="146">
        <f>+Z62/Z16</f>
        <v>0.73702881695393541</v>
      </c>
      <c r="AA117" s="145"/>
      <c r="AB117" s="146">
        <f>+AB62/AB16</f>
        <v>0.94851410984081519</v>
      </c>
      <c r="AC117" s="145"/>
      <c r="AD117" s="146">
        <f>+AD62/AD16</f>
        <v>0.8039785521095153</v>
      </c>
      <c r="AE117" s="147"/>
      <c r="AF117" s="204">
        <f>+AF62/AF16</f>
        <v>0.77459112671230368</v>
      </c>
      <c r="AG117" s="205">
        <f>+AG62/AG16</f>
        <v>0.92366553277788921</v>
      </c>
      <c r="AH117" s="206">
        <f>+AH62/AH16</f>
        <v>0.80610852754326578</v>
      </c>
      <c r="AI117" s="82"/>
      <c r="AJ117" s="144">
        <f>+AJ62/AJ16</f>
        <v>0.84315760245788174</v>
      </c>
      <c r="AK117" s="145"/>
      <c r="AL117" s="146">
        <f>+AL62/AL16</f>
        <v>0.87525388640385715</v>
      </c>
      <c r="AM117" s="145"/>
      <c r="AN117" s="146">
        <f>+AN62/AN16</f>
        <v>0.84813369912278669</v>
      </c>
      <c r="AO117" s="147"/>
      <c r="AP117" s="146">
        <f>+AP62/AP16</f>
        <v>0.77951061297096202</v>
      </c>
      <c r="AQ117" s="145"/>
      <c r="AR117" s="146">
        <f>+AR62/AR16</f>
        <v>0.87043224761359084</v>
      </c>
      <c r="AS117" s="145"/>
      <c r="AT117" s="146">
        <f>+AT62/AT16</f>
        <v>0.83334127498810395</v>
      </c>
      <c r="AU117" s="147"/>
      <c r="AV117" s="204">
        <f>+AV62/AV16</f>
        <v>0.82702149646445955</v>
      </c>
      <c r="AW117" s="205">
        <f>+AW62/AW16</f>
        <v>0.8717402001252772</v>
      </c>
      <c r="AX117" s="206">
        <f>+AX62/AX16</f>
        <v>0.84202500080240594</v>
      </c>
      <c r="AY117" s="82"/>
      <c r="AZ117" s="144">
        <f>+AZ62/AZ16</f>
        <v>0.91708716013862257</v>
      </c>
      <c r="BA117" s="145"/>
      <c r="BB117" s="146">
        <f>+BB62/BB16</f>
        <v>0.96479349331711139</v>
      </c>
      <c r="BC117" s="145"/>
      <c r="BD117" s="146">
        <f>+BD62/BD16</f>
        <v>0.92288545748967277</v>
      </c>
      <c r="BE117" s="147"/>
      <c r="BF117" s="146">
        <f>+BF62/BF16</f>
        <v>0.86735225088993817</v>
      </c>
      <c r="BG117" s="145"/>
      <c r="BH117" s="146">
        <f>+BH62/BH16</f>
        <v>0.88493443030186592</v>
      </c>
      <c r="BI117" s="145"/>
      <c r="BJ117" s="146">
        <f>+BJ62/BJ16</f>
        <v>0.87458078414915685</v>
      </c>
      <c r="BK117" s="147"/>
      <c r="BL117" s="204">
        <f>+BL62/BL16</f>
        <v>0.89693453404711676</v>
      </c>
      <c r="BM117" s="205">
        <f>+BM62/BM16</f>
        <v>0.90293048772947715</v>
      </c>
      <c r="BN117" s="206">
        <f>+BN62/BN16</f>
        <v>0.89853846307139362</v>
      </c>
      <c r="BO117" s="82"/>
      <c r="BP117" s="146">
        <f>+BP62/BP16</f>
        <v>0.91030759209416379</v>
      </c>
      <c r="BQ117" s="145"/>
      <c r="BR117" s="146">
        <f>+BR62/BR16</f>
        <v>0.95572831417218984</v>
      </c>
      <c r="BS117" s="145"/>
      <c r="BT117" s="146">
        <f>+BT62/BT16</f>
        <v>0.91570139661940053</v>
      </c>
      <c r="BU117" s="147"/>
      <c r="BV117" s="146">
        <f>+BV62/BV16</f>
        <v>0.62435726111870016</v>
      </c>
      <c r="BW117" s="145"/>
      <c r="BX117" s="146">
        <f>+BX62/BX16</f>
        <v>0.85907103925601125</v>
      </c>
      <c r="BY117" s="145"/>
      <c r="BZ117" s="146">
        <f>+BZ62/BZ16</f>
        <v>0.71503261714894839</v>
      </c>
      <c r="CA117" s="147"/>
      <c r="CB117" s="204">
        <f>+CB62/CB16</f>
        <v>0.80836223220509995</v>
      </c>
      <c r="CC117" s="205">
        <f>+CC62/CC16</f>
        <v>0.88600701287489536</v>
      </c>
      <c r="CD117" s="206">
        <f>+CD62/CD16</f>
        <v>0.82678775429033702</v>
      </c>
      <c r="CE117" s="82"/>
      <c r="CF117" s="146">
        <f>+CF62/CF16</f>
        <v>0.81212657205253269</v>
      </c>
      <c r="CG117" s="145"/>
      <c r="CH117" s="146">
        <f>+CH62/CH16</f>
        <v>0.80355292156433378</v>
      </c>
      <c r="CI117" s="145"/>
      <c r="CJ117" s="146">
        <f>+CJ62/CJ16</f>
        <v>0.81100486016043638</v>
      </c>
      <c r="CK117" s="147"/>
      <c r="CL117" s="146">
        <f>+CL62/CL16</f>
        <v>0.73350665926283376</v>
      </c>
      <c r="CM117" s="145"/>
      <c r="CN117" s="146">
        <f>+CN62/CN16</f>
        <v>0.80859876481184823</v>
      </c>
      <c r="CO117" s="145"/>
      <c r="CP117" s="146">
        <f>+CP62/CP16</f>
        <v>0.76289762560374008</v>
      </c>
      <c r="CQ117" s="147"/>
      <c r="CR117" s="204">
        <f>+CR62/CR16</f>
        <v>0.78340068425085585</v>
      </c>
      <c r="CS117" s="205">
        <f>+CS62/CS16</f>
        <v>0.80714034408541369</v>
      </c>
      <c r="CT117" s="206">
        <f>+CT62/CT16</f>
        <v>0.78929776011969011</v>
      </c>
      <c r="CU117" s="82"/>
      <c r="CV117" s="148">
        <f>+CV62/CV16</f>
        <v>0.84113858995832058</v>
      </c>
      <c r="CW117" s="146"/>
      <c r="CX117" s="146">
        <f>+CX62/CX16</f>
        <v>0.88369786219565616</v>
      </c>
      <c r="CY117" s="146"/>
      <c r="CZ117" s="146">
        <f>+CZ62/CZ16</f>
        <v>0.84645569459370629</v>
      </c>
      <c r="DA117" s="147"/>
      <c r="DB117" s="149">
        <f>+DB62/DB16</f>
        <v>0.75650941575502351</v>
      </c>
      <c r="DC117" s="145"/>
      <c r="DD117" s="145">
        <f>+DD62/DD16</f>
        <v>0.86619485620718828</v>
      </c>
      <c r="DE117" s="145"/>
      <c r="DF117" s="145">
        <f>+DF62/DF16</f>
        <v>0.80194687735242087</v>
      </c>
      <c r="DG117" s="147"/>
      <c r="DH117" s="233"/>
      <c r="DI117" s="241" t="s">
        <v>174</v>
      </c>
      <c r="DJ117" s="265">
        <f>+DJ62/DJ16</f>
        <v>0.84645569459370595</v>
      </c>
      <c r="DK117" s="253">
        <f>+DK62/DK16</f>
        <v>0.80194687735242087</v>
      </c>
      <c r="DL117" s="266">
        <f>+DL62/DL16</f>
        <v>0.82598306781811737</v>
      </c>
      <c r="DM117"/>
    </row>
    <row r="118" spans="1:117" s="101" customFormat="1" ht="4.5" customHeight="1">
      <c r="A118" s="90"/>
      <c r="B118" s="100"/>
      <c r="C118" s="83"/>
      <c r="D118" s="150"/>
      <c r="E118" s="145"/>
      <c r="F118" s="145"/>
      <c r="G118" s="145"/>
      <c r="H118" s="145"/>
      <c r="I118" s="147"/>
      <c r="J118" s="145"/>
      <c r="K118" s="145"/>
      <c r="L118" s="145"/>
      <c r="M118" s="145"/>
      <c r="N118" s="145"/>
      <c r="O118" s="147"/>
      <c r="P118" s="204"/>
      <c r="Q118" s="205"/>
      <c r="R118" s="206"/>
      <c r="S118" s="80"/>
      <c r="T118" s="150"/>
      <c r="U118" s="145"/>
      <c r="V118" s="145"/>
      <c r="W118" s="145"/>
      <c r="X118" s="145"/>
      <c r="Y118" s="147"/>
      <c r="Z118" s="145"/>
      <c r="AA118" s="145"/>
      <c r="AB118" s="145"/>
      <c r="AC118" s="145"/>
      <c r="AD118" s="145"/>
      <c r="AE118" s="147"/>
      <c r="AF118" s="204"/>
      <c r="AG118" s="205"/>
      <c r="AH118" s="206"/>
      <c r="AI118" s="82"/>
      <c r="AJ118" s="150"/>
      <c r="AK118" s="145"/>
      <c r="AL118" s="145"/>
      <c r="AM118" s="145"/>
      <c r="AN118" s="145"/>
      <c r="AO118" s="147"/>
      <c r="AP118" s="145"/>
      <c r="AQ118" s="145"/>
      <c r="AR118" s="145"/>
      <c r="AS118" s="145"/>
      <c r="AT118" s="145"/>
      <c r="AU118" s="147"/>
      <c r="AV118" s="204"/>
      <c r="AW118" s="205"/>
      <c r="AX118" s="206"/>
      <c r="AY118" s="82"/>
      <c r="AZ118" s="150"/>
      <c r="BA118" s="145"/>
      <c r="BB118" s="145"/>
      <c r="BC118" s="145"/>
      <c r="BD118" s="145"/>
      <c r="BE118" s="147"/>
      <c r="BF118" s="145"/>
      <c r="BG118" s="145"/>
      <c r="BH118" s="145"/>
      <c r="BI118" s="145"/>
      <c r="BJ118" s="145"/>
      <c r="BK118" s="147"/>
      <c r="BL118" s="204"/>
      <c r="BM118" s="205"/>
      <c r="BN118" s="206"/>
      <c r="BO118" s="82"/>
      <c r="BP118" s="145"/>
      <c r="BQ118" s="145"/>
      <c r="BR118" s="145"/>
      <c r="BS118" s="145"/>
      <c r="BT118" s="145"/>
      <c r="BU118" s="147"/>
      <c r="BV118" s="145"/>
      <c r="BW118" s="145"/>
      <c r="BX118" s="145"/>
      <c r="BY118" s="145"/>
      <c r="BZ118" s="145"/>
      <c r="CA118" s="147"/>
      <c r="CB118" s="204"/>
      <c r="CC118" s="205"/>
      <c r="CD118" s="206"/>
      <c r="CE118" s="82"/>
      <c r="CF118" s="145"/>
      <c r="CG118" s="145"/>
      <c r="CH118" s="145"/>
      <c r="CI118" s="145"/>
      <c r="CJ118" s="145"/>
      <c r="CK118" s="147"/>
      <c r="CL118" s="145"/>
      <c r="CM118" s="145"/>
      <c r="CN118" s="145"/>
      <c r="CO118" s="145"/>
      <c r="CP118" s="145"/>
      <c r="CQ118" s="147"/>
      <c r="CR118" s="204"/>
      <c r="CS118" s="205"/>
      <c r="CT118" s="206"/>
      <c r="CU118" s="82"/>
      <c r="CV118" s="149"/>
      <c r="CW118" s="145"/>
      <c r="CX118" s="145"/>
      <c r="CY118" s="145"/>
      <c r="CZ118" s="145"/>
      <c r="DA118" s="147"/>
      <c r="DB118" s="149"/>
      <c r="DC118" s="145"/>
      <c r="DD118" s="145"/>
      <c r="DE118" s="145"/>
      <c r="DF118" s="145"/>
      <c r="DG118" s="147"/>
      <c r="DH118" s="233"/>
      <c r="DI118" s="241"/>
      <c r="DJ118" s="265"/>
      <c r="DK118" s="253"/>
      <c r="DL118" s="266"/>
      <c r="DM118"/>
    </row>
    <row r="119" spans="1:117" s="101" customFormat="1" ht="15.6">
      <c r="A119" s="90"/>
      <c r="B119" s="100" t="s">
        <v>175</v>
      </c>
      <c r="C119" s="83"/>
      <c r="D119" s="144">
        <v>0.10557126352935439</v>
      </c>
      <c r="E119" s="145"/>
      <c r="F119" s="146">
        <v>0.23774128862638386</v>
      </c>
      <c r="G119" s="145"/>
      <c r="H119" s="146">
        <v>0.11929360319529761</v>
      </c>
      <c r="I119" s="147"/>
      <c r="J119" s="146">
        <v>0.17002175763409916</v>
      </c>
      <c r="K119" s="145"/>
      <c r="L119" s="146">
        <v>3.2923137792959654E-2</v>
      </c>
      <c r="M119" s="145"/>
      <c r="N119" s="146">
        <v>9.7285356585746441E-2</v>
      </c>
      <c r="O119" s="147"/>
      <c r="P119" s="204">
        <f>+P94/P16</f>
        <v>0.12529484811030353</v>
      </c>
      <c r="Q119" s="205">
        <f>+Q94/Q16</f>
        <v>6.4178251216704105E-2</v>
      </c>
      <c r="R119" s="206">
        <f>+R94/R16</f>
        <v>0.10649980444456726</v>
      </c>
      <c r="S119" s="80"/>
      <c r="T119" s="144">
        <f>+T94/T16</f>
        <v>3.6807030152868826E-2</v>
      </c>
      <c r="U119" s="145"/>
      <c r="V119" s="146">
        <f>+V94/V16</f>
        <v>3.8691775103723361E-2</v>
      </c>
      <c r="W119" s="145"/>
      <c r="X119" s="146">
        <f>+X94/X16</f>
        <v>3.7043911265171169E-2</v>
      </c>
      <c r="Y119" s="147"/>
      <c r="Z119" s="146">
        <f>+Z94/Z16</f>
        <v>9.6394772807693055E-2</v>
      </c>
      <c r="AA119" s="145"/>
      <c r="AB119" s="146">
        <f>+AB94/AB16</f>
        <v>6.5992462755470244E-2</v>
      </c>
      <c r="AC119" s="145"/>
      <c r="AD119" s="146">
        <f>+AD94/AD16</f>
        <v>8.6770337092426264E-2</v>
      </c>
      <c r="AE119" s="147"/>
      <c r="AF119" s="204">
        <f>+AF94/AF16</f>
        <v>6.0002423071009683E-2</v>
      </c>
      <c r="AG119" s="205">
        <f>+AG94/AG16</f>
        <v>5.7052535616693552E-2</v>
      </c>
      <c r="AH119" s="206">
        <f>+AH94/AH16</f>
        <v>5.9378756086463688E-2</v>
      </c>
      <c r="AI119" s="82"/>
      <c r="AJ119" s="144">
        <f>+AJ94/AJ16</f>
        <v>5.878241243569117E-2</v>
      </c>
      <c r="AK119" s="145"/>
      <c r="AL119" s="146">
        <f>+AL94/AL16</f>
        <v>5.5310351898131334E-2</v>
      </c>
      <c r="AM119" s="145"/>
      <c r="AN119" s="146">
        <f>+AN94/AN16</f>
        <v>5.8244116198956052E-2</v>
      </c>
      <c r="AO119" s="147"/>
      <c r="AP119" s="146">
        <f>+AP94/AP16</f>
        <v>7.0346170108586528E-2</v>
      </c>
      <c r="AQ119" s="145"/>
      <c r="AR119" s="146">
        <f>+AR94/AR16</f>
        <v>6.6509814641449783E-2</v>
      </c>
      <c r="AS119" s="145"/>
      <c r="AT119" s="146">
        <f>+AT94/AT16</f>
        <v>6.8074834410094515E-2</v>
      </c>
      <c r="AU119" s="147"/>
      <c r="AV119" s="204">
        <f>+AV94/AV16</f>
        <v>6.171411464181728E-2</v>
      </c>
      <c r="AW119" s="205">
        <f>+AW94/AW16</f>
        <v>6.3471767607683485E-2</v>
      </c>
      <c r="AX119" s="206">
        <f>+AX94/AX16</f>
        <v>6.2303822118536564E-2</v>
      </c>
      <c r="AY119" s="82"/>
      <c r="AZ119" s="144">
        <f>+AZ94/AZ16</f>
        <v>5.3091411943649455E-2</v>
      </c>
      <c r="BA119" s="145"/>
      <c r="BB119" s="146">
        <f>+BB94/BB16</f>
        <v>4.995093340904485E-2</v>
      </c>
      <c r="BC119" s="145"/>
      <c r="BD119" s="146">
        <f>+BD94/BD16</f>
        <v>5.2709713599739888E-2</v>
      </c>
      <c r="BE119" s="147"/>
      <c r="BF119" s="146">
        <f>+BF94/BF16</f>
        <v>4.8673019341074521E-2</v>
      </c>
      <c r="BG119" s="145"/>
      <c r="BH119" s="146">
        <f>+BH94/BH16</f>
        <v>4.6747431059298322E-2</v>
      </c>
      <c r="BI119" s="145"/>
      <c r="BJ119" s="146">
        <f>+BJ94/BJ16</f>
        <v>4.7881355315115462E-2</v>
      </c>
      <c r="BK119" s="147"/>
      <c r="BL119" s="204">
        <f>+BL94/BL16</f>
        <v>5.1301075630780374E-2</v>
      </c>
      <c r="BM119" s="205">
        <f>+BM94/BM16</f>
        <v>4.7469332996020519E-2</v>
      </c>
      <c r="BN119" s="206">
        <f>+BN94/BN16</f>
        <v>5.0276077181654402E-2</v>
      </c>
      <c r="BO119" s="82"/>
      <c r="BP119" s="146">
        <f>+BP94/BP16</f>
        <v>7.7591194561179827E-2</v>
      </c>
      <c r="BQ119" s="145"/>
      <c r="BR119" s="146">
        <f>+BR94/BR16</f>
        <v>6.9778703775631279E-2</v>
      </c>
      <c r="BS119" s="145"/>
      <c r="BT119" s="146">
        <f>+BT94/BT16</f>
        <v>7.6663520833213927E-2</v>
      </c>
      <c r="BU119" s="147"/>
      <c r="BV119" s="146">
        <f>+BV94/BV16</f>
        <v>0.10584667272736847</v>
      </c>
      <c r="BW119" s="145"/>
      <c r="BX119" s="146">
        <f>+BX94/BX16</f>
        <v>8.830596573526836E-2</v>
      </c>
      <c r="BY119" s="145"/>
      <c r="BZ119" s="146">
        <f>+BZ94/BZ16</f>
        <v>9.9070292302864904E-2</v>
      </c>
      <c r="CA119" s="147"/>
      <c r="CB119" s="204">
        <f>+CB94/CB16</f>
        <v>8.7664674387775504E-2</v>
      </c>
      <c r="CC119" s="205">
        <f>+CC94/CC16</f>
        <v>8.3142879565006281E-2</v>
      </c>
      <c r="CD119" s="206">
        <f>+CD94/CD16</f>
        <v>8.6591628271177279E-2</v>
      </c>
      <c r="CE119" s="82"/>
      <c r="CF119" s="146">
        <f>+CF94/CF16</f>
        <v>5.5134167379532757E-2</v>
      </c>
      <c r="CG119" s="145"/>
      <c r="CH119" s="146">
        <f>+CH94/CH16</f>
        <v>5.4730934499782523E-2</v>
      </c>
      <c r="CI119" s="145"/>
      <c r="CJ119" s="146">
        <f>+CJ94/CJ16</f>
        <v>5.5081411424864127E-2</v>
      </c>
      <c r="CK119" s="147"/>
      <c r="CL119" s="146">
        <f>+CL94/CL16</f>
        <v>6.1425744822608305E-2</v>
      </c>
      <c r="CM119" s="145"/>
      <c r="CN119" s="146">
        <f>+CN94/CN16</f>
        <v>5.3597949976700761E-2</v>
      </c>
      <c r="CO119" s="145"/>
      <c r="CP119" s="146">
        <f>+CP94/CP16</f>
        <v>5.8361954652422984E-2</v>
      </c>
      <c r="CQ119" s="147"/>
      <c r="CR119" s="204">
        <f>+CR94/CR16</f>
        <v>5.7432963464549909E-2</v>
      </c>
      <c r="CS119" s="205">
        <f>+CS94/CS16</f>
        <v>5.3925421130705774E-2</v>
      </c>
      <c r="CT119" s="206">
        <f>+CT94/CT16</f>
        <v>5.6561668618710675E-2</v>
      </c>
      <c r="CU119" s="82"/>
      <c r="CV119" s="148">
        <f>+CV94/CV16</f>
        <v>6.024356851903423E-2</v>
      </c>
      <c r="CW119" s="146"/>
      <c r="CX119" s="146">
        <f>+CX94/CX16</f>
        <v>7.3795594409978835E-2</v>
      </c>
      <c r="CY119" s="146"/>
      <c r="CZ119" s="146">
        <f>+CZ94/CZ16</f>
        <v>6.1936678760247305E-2</v>
      </c>
      <c r="DA119" s="147"/>
      <c r="DB119" s="149">
        <f>+DB94/DB16</f>
        <v>8.8630499635161605E-2</v>
      </c>
      <c r="DC119" s="145"/>
      <c r="DD119" s="145">
        <f>+DD94/DD16</f>
        <v>5.4240159273901384E-2</v>
      </c>
      <c r="DE119" s="145"/>
      <c r="DF119" s="145">
        <f>+DF94/DF16</f>
        <v>7.4384217147307974E-2</v>
      </c>
      <c r="DG119" s="147"/>
      <c r="DH119" s="233"/>
      <c r="DI119" s="241" t="s">
        <v>175</v>
      </c>
      <c r="DJ119" s="265">
        <f>+DJ94/DJ16</f>
        <v>6.1936678760247284E-2</v>
      </c>
      <c r="DK119" s="253">
        <f>+DK94/DK16</f>
        <v>7.4384217147307974E-2</v>
      </c>
      <c r="DL119" s="266">
        <f>+DL94/DL16</f>
        <v>6.7662146734191242E-2</v>
      </c>
      <c r="DM119"/>
    </row>
    <row r="120" spans="1:117" s="101" customFormat="1" ht="5.25" customHeight="1">
      <c r="A120" s="90"/>
      <c r="B120" s="90"/>
      <c r="C120" s="83"/>
      <c r="D120" s="84"/>
      <c r="E120" s="85"/>
      <c r="F120" s="85"/>
      <c r="G120" s="85"/>
      <c r="H120" s="85"/>
      <c r="I120" s="86"/>
      <c r="J120" s="85"/>
      <c r="K120" s="85"/>
      <c r="L120" s="85"/>
      <c r="M120" s="85"/>
      <c r="N120" s="85"/>
      <c r="O120" s="86"/>
      <c r="P120" s="178"/>
      <c r="Q120" s="179"/>
      <c r="R120" s="180"/>
      <c r="S120" s="80"/>
      <c r="T120" s="84"/>
      <c r="U120" s="85"/>
      <c r="V120" s="85"/>
      <c r="W120" s="85"/>
      <c r="X120" s="85"/>
      <c r="Y120" s="86"/>
      <c r="Z120" s="85"/>
      <c r="AA120" s="85"/>
      <c r="AB120" s="85"/>
      <c r="AC120" s="85"/>
      <c r="AD120" s="85"/>
      <c r="AE120" s="86"/>
      <c r="AF120" s="178"/>
      <c r="AG120" s="179"/>
      <c r="AH120" s="180"/>
      <c r="AI120" s="82"/>
      <c r="AJ120" s="84"/>
      <c r="AK120" s="85"/>
      <c r="AL120" s="85"/>
      <c r="AM120" s="85"/>
      <c r="AN120" s="85"/>
      <c r="AO120" s="86"/>
      <c r="AP120" s="85"/>
      <c r="AQ120" s="85"/>
      <c r="AR120" s="85"/>
      <c r="AS120" s="85"/>
      <c r="AT120" s="85"/>
      <c r="AU120" s="86"/>
      <c r="AV120" s="178"/>
      <c r="AW120" s="179"/>
      <c r="AX120" s="180"/>
      <c r="AY120" s="82"/>
      <c r="AZ120" s="84"/>
      <c r="BA120" s="85"/>
      <c r="BB120" s="85"/>
      <c r="BC120" s="85"/>
      <c r="BD120" s="85"/>
      <c r="BE120" s="86"/>
      <c r="BF120" s="85"/>
      <c r="BG120" s="85"/>
      <c r="BH120" s="85"/>
      <c r="BI120" s="85"/>
      <c r="BJ120" s="85"/>
      <c r="BK120" s="86"/>
      <c r="BL120" s="178"/>
      <c r="BM120" s="179"/>
      <c r="BN120" s="180"/>
      <c r="BO120" s="82"/>
      <c r="BP120" s="85"/>
      <c r="BQ120" s="85"/>
      <c r="BR120" s="85"/>
      <c r="BS120" s="85"/>
      <c r="BT120" s="85"/>
      <c r="BU120" s="86"/>
      <c r="BV120" s="85"/>
      <c r="BW120" s="85"/>
      <c r="BX120" s="85"/>
      <c r="BY120" s="85"/>
      <c r="BZ120" s="85"/>
      <c r="CA120" s="86"/>
      <c r="CB120" s="178"/>
      <c r="CC120" s="179"/>
      <c r="CD120" s="180"/>
      <c r="CE120" s="82"/>
      <c r="CF120" s="85"/>
      <c r="CG120" s="85"/>
      <c r="CH120" s="85"/>
      <c r="CI120" s="85"/>
      <c r="CJ120" s="85"/>
      <c r="CK120" s="86"/>
      <c r="CL120" s="85"/>
      <c r="CM120" s="85"/>
      <c r="CN120" s="85"/>
      <c r="CO120" s="85"/>
      <c r="CP120" s="85"/>
      <c r="CQ120" s="86"/>
      <c r="CR120" s="178"/>
      <c r="CS120" s="179"/>
      <c r="CT120" s="180"/>
      <c r="CU120" s="82"/>
      <c r="CV120" s="87"/>
      <c r="CW120" s="85"/>
      <c r="CX120" s="85"/>
      <c r="CY120" s="85"/>
      <c r="CZ120" s="85"/>
      <c r="DA120" s="86"/>
      <c r="DB120" s="87"/>
      <c r="DC120" s="85"/>
      <c r="DD120" s="85"/>
      <c r="DE120" s="85"/>
      <c r="DF120" s="85"/>
      <c r="DG120" s="86"/>
      <c r="DH120" s="225"/>
      <c r="DI120" s="240"/>
      <c r="DJ120" s="265"/>
      <c r="DK120" s="253"/>
      <c r="DL120" s="266"/>
      <c r="DM120"/>
    </row>
    <row r="121" spans="1:117" s="101" customFormat="1" ht="15.6">
      <c r="A121" s="90"/>
      <c r="B121" s="100" t="s">
        <v>176</v>
      </c>
      <c r="C121" s="83"/>
      <c r="D121" s="144">
        <v>2.93458430823056E-2</v>
      </c>
      <c r="E121" s="85"/>
      <c r="F121" s="146">
        <v>4.14043529898631E-2</v>
      </c>
      <c r="G121" s="85"/>
      <c r="H121" s="146">
        <v>3.0597798423126404E-2</v>
      </c>
      <c r="I121" s="86"/>
      <c r="J121" s="146">
        <v>3.5065553939874032E-3</v>
      </c>
      <c r="K121" s="85"/>
      <c r="L121" s="146">
        <v>5.9295537570761342E-3</v>
      </c>
      <c r="M121" s="85"/>
      <c r="N121" s="146">
        <v>4.7920547001171002E-3</v>
      </c>
      <c r="O121" s="86"/>
      <c r="P121" s="204">
        <f>+P72/P16</f>
        <v>2.0983348189239828E-2</v>
      </c>
      <c r="Q121" s="205">
        <f>+Q72/Q16</f>
        <v>1.2188784932764457E-2</v>
      </c>
      <c r="R121" s="206">
        <f>+R72/R16</f>
        <v>1.8278776782649532E-2</v>
      </c>
      <c r="S121" s="80"/>
      <c r="T121" s="144">
        <f>+T72/T16</f>
        <v>2.8861069681485042E-2</v>
      </c>
      <c r="U121" s="85"/>
      <c r="V121" s="146">
        <f>+V72/V16</f>
        <v>3.4513602429255844E-2</v>
      </c>
      <c r="W121" s="85"/>
      <c r="X121" s="146">
        <f>+X72/X16</f>
        <v>2.9571499092111798E-2</v>
      </c>
      <c r="Y121" s="86"/>
      <c r="Z121" s="146">
        <f>+Z72/Z16</f>
        <v>2.9673852075903305E-2</v>
      </c>
      <c r="AA121" s="85"/>
      <c r="AB121" s="146">
        <f>+AB72/AB16</f>
        <v>2.1240540565906556E-2</v>
      </c>
      <c r="AC121" s="85"/>
      <c r="AD121" s="146">
        <f>+AD72/AD16</f>
        <v>2.7004125191486872E-2</v>
      </c>
      <c r="AE121" s="86"/>
      <c r="AF121" s="204">
        <f>+AF72/AF16</f>
        <v>2.917745701477753E-2</v>
      </c>
      <c r="AG121" s="205">
        <f>+AG72/AG16</f>
        <v>2.5586958776336707E-2</v>
      </c>
      <c r="AH121" s="206">
        <f>+AH72/AH16</f>
        <v>2.8418351711926169E-2</v>
      </c>
      <c r="AI121" s="82"/>
      <c r="AJ121" s="144">
        <f>+AJ72/AJ16</f>
        <v>2.951581706822053E-2</v>
      </c>
      <c r="AK121" s="85"/>
      <c r="AL121" s="146">
        <f>+AL72/AL16</f>
        <v>2.9450855337107795E-2</v>
      </c>
      <c r="AM121" s="85"/>
      <c r="AN121" s="146">
        <f>+AN72/AN16</f>
        <v>2.9505745626489745E-2</v>
      </c>
      <c r="AO121" s="86"/>
      <c r="AP121" s="146">
        <f>+AP72/AP16</f>
        <v>1.4432515055913905E-2</v>
      </c>
      <c r="AQ121" s="85"/>
      <c r="AR121" s="146">
        <f>+AR72/AR16</f>
        <v>1.4553948081214529E-2</v>
      </c>
      <c r="AS121" s="85"/>
      <c r="AT121" s="146">
        <f>+AT72/AT16</f>
        <v>1.4504410157320411E-2</v>
      </c>
      <c r="AU121" s="86"/>
      <c r="AV121" s="204">
        <f>+AV72/AV16</f>
        <v>2.5691822218450046E-2</v>
      </c>
      <c r="AW121" s="205">
        <f>+AW72/AW16</f>
        <v>1.8594990579262796E-2</v>
      </c>
      <c r="AX121" s="206">
        <f>+AX72/AX16</f>
        <v>2.3310775015207508E-2</v>
      </c>
      <c r="AY121" s="82"/>
      <c r="AZ121" s="144">
        <f>+AZ72/AZ16</f>
        <v>2.380528348716078E-2</v>
      </c>
      <c r="BA121" s="85"/>
      <c r="BB121" s="146">
        <f>+BB72/BB16</f>
        <v>2.2576897894353382E-2</v>
      </c>
      <c r="BC121" s="85"/>
      <c r="BD121" s="146">
        <f>+BD72/BD16</f>
        <v>2.3655983709661745E-2</v>
      </c>
      <c r="BE121" s="86"/>
      <c r="BF121" s="146">
        <f>+BF72/BF16</f>
        <v>1.3451598739461999E-2</v>
      </c>
      <c r="BG121" s="85"/>
      <c r="BH121" s="146">
        <f>+BH72/BH16</f>
        <v>1.2922438744703408E-2</v>
      </c>
      <c r="BI121" s="85"/>
      <c r="BJ121" s="146">
        <f>+BJ72/BJ16</f>
        <v>1.3234046038403472E-2</v>
      </c>
      <c r="BK121" s="86"/>
      <c r="BL121" s="204">
        <f>+BL72/BL16</f>
        <v>1.960996192044414E-2</v>
      </c>
      <c r="BM121" s="205">
        <f>+BM72/BM16</f>
        <v>1.5098049060297259E-2</v>
      </c>
      <c r="BN121" s="206">
        <f>+BN72/BN16</f>
        <v>1.840301664121562E-2</v>
      </c>
      <c r="BO121" s="82"/>
      <c r="BP121" s="146">
        <f>+BP72/BP16</f>
        <v>1.0345776858069693E-2</v>
      </c>
      <c r="BQ121" s="85"/>
      <c r="BR121" s="146">
        <f>+BR72/BR16</f>
        <v>9.9010891565144091E-3</v>
      </c>
      <c r="BS121" s="85"/>
      <c r="BT121" s="146">
        <f>+BT72/BT16</f>
        <v>1.0292975499612941E-2</v>
      </c>
      <c r="BU121" s="86"/>
      <c r="BV121" s="146">
        <f>+BV72/BV16</f>
        <v>1.3580406865550202E-2</v>
      </c>
      <c r="BW121" s="85"/>
      <c r="BX121" s="146">
        <f>+BX72/BX16</f>
        <v>1.3628244468274257E-2</v>
      </c>
      <c r="BY121" s="85"/>
      <c r="BZ121" s="146">
        <f>+BZ72/BZ16</f>
        <v>1.3598887636866914E-2</v>
      </c>
      <c r="CA121" s="86"/>
      <c r="CB121" s="204">
        <f>+CB72/CB16</f>
        <v>1.1498968459896728E-2</v>
      </c>
      <c r="CC121" s="205">
        <f>+CC72/CC16</f>
        <v>1.258957917134643E-2</v>
      </c>
      <c r="CD121" s="206">
        <f>+CD72/CD16</f>
        <v>1.1757776219759842E-2</v>
      </c>
      <c r="CE121" s="82"/>
      <c r="CF121" s="146">
        <f>+CF72/CF16</f>
        <v>3.1283063089074893E-2</v>
      </c>
      <c r="CG121" s="85"/>
      <c r="CH121" s="146">
        <f>+CH72/CH16</f>
        <v>2.1117126382480752E-2</v>
      </c>
      <c r="CI121" s="85"/>
      <c r="CJ121" s="146">
        <f>+CJ72/CJ16</f>
        <v>2.9953028454028703E-2</v>
      </c>
      <c r="CK121" s="86"/>
      <c r="CL121" s="146">
        <f>+CL72/CL16</f>
        <v>3.3308133050458939E-2</v>
      </c>
      <c r="CM121" s="85"/>
      <c r="CN121" s="146">
        <f>+CN72/CN16</f>
        <v>3.2589891653182573E-2</v>
      </c>
      <c r="CO121" s="85"/>
      <c r="CP121" s="146">
        <f>+CP72/CP16</f>
        <v>3.3027014168818092E-2</v>
      </c>
      <c r="CQ121" s="86"/>
      <c r="CR121" s="204">
        <f>+CR72/CR16</f>
        <v>3.2022976559303092E-2</v>
      </c>
      <c r="CS121" s="205">
        <f>+CS72/CS16</f>
        <v>2.9273871349033895E-2</v>
      </c>
      <c r="CT121" s="206">
        <f>+CT72/CT16</f>
        <v>3.134008210717764E-2</v>
      </c>
      <c r="CU121" s="82"/>
      <c r="CV121" s="148">
        <f>+CV72/CV16</f>
        <v>2.6507758591053112E-2</v>
      </c>
      <c r="CW121" s="146"/>
      <c r="CX121" s="146">
        <f>+CX72/CX16</f>
        <v>2.7544143505026115E-2</v>
      </c>
      <c r="CY121" s="146"/>
      <c r="CZ121" s="146">
        <f>+CZ72/CZ16</f>
        <v>2.6637238413908148E-2</v>
      </c>
      <c r="DA121" s="135"/>
      <c r="DB121" s="149">
        <f>+DB72/DB16</f>
        <v>2.1012321723697252E-2</v>
      </c>
      <c r="DC121" s="145"/>
      <c r="DD121" s="145">
        <f>+DD72/DD16</f>
        <v>1.6779544937976575E-2</v>
      </c>
      <c r="DE121" s="145"/>
      <c r="DF121" s="145">
        <f>+DF72/DF16</f>
        <v>1.9258883602295763E-2</v>
      </c>
      <c r="DG121" s="135"/>
      <c r="DH121" s="231"/>
      <c r="DI121" s="241" t="s">
        <v>176</v>
      </c>
      <c r="DJ121" s="265">
        <f>+DJ72/DJ16</f>
        <v>2.6637238413908151E-2</v>
      </c>
      <c r="DK121" s="253">
        <f>+DK72/DK16</f>
        <v>1.9258883602295763E-2</v>
      </c>
      <c r="DL121" s="266">
        <f>+DL72/DL16</f>
        <v>2.3243432115773278E-2</v>
      </c>
      <c r="DM121"/>
    </row>
    <row r="122" spans="1:117" s="101" customFormat="1" ht="16.149999999999999" thickBot="1">
      <c r="A122" s="90"/>
      <c r="B122" s="90"/>
      <c r="C122" s="83"/>
      <c r="D122" s="151"/>
      <c r="E122" s="152"/>
      <c r="F122" s="152"/>
      <c r="G122" s="152"/>
      <c r="H122" s="152"/>
      <c r="I122" s="153"/>
      <c r="J122" s="154"/>
      <c r="K122" s="152"/>
      <c r="L122" s="152"/>
      <c r="M122" s="152"/>
      <c r="N122" s="152"/>
      <c r="O122" s="153"/>
      <c r="P122" s="207"/>
      <c r="Q122" s="208"/>
      <c r="R122" s="209"/>
      <c r="S122" s="80"/>
      <c r="T122" s="151"/>
      <c r="U122" s="152"/>
      <c r="V122" s="152"/>
      <c r="W122" s="152"/>
      <c r="X122" s="152"/>
      <c r="Y122" s="153"/>
      <c r="Z122" s="154"/>
      <c r="AA122" s="152"/>
      <c r="AB122" s="152"/>
      <c r="AC122" s="152"/>
      <c r="AD122" s="152"/>
      <c r="AE122" s="153"/>
      <c r="AF122" s="207"/>
      <c r="AG122" s="208"/>
      <c r="AH122" s="209"/>
      <c r="AI122" s="82"/>
      <c r="AJ122" s="151"/>
      <c r="AK122" s="152"/>
      <c r="AL122" s="152"/>
      <c r="AM122" s="152"/>
      <c r="AN122" s="152"/>
      <c r="AO122" s="153"/>
      <c r="AP122" s="154"/>
      <c r="AQ122" s="152"/>
      <c r="AR122" s="152"/>
      <c r="AS122" s="152"/>
      <c r="AT122" s="152"/>
      <c r="AU122" s="153"/>
      <c r="AV122" s="207"/>
      <c r="AW122" s="208"/>
      <c r="AX122" s="209"/>
      <c r="AY122" s="82"/>
      <c r="AZ122" s="151"/>
      <c r="BA122" s="152"/>
      <c r="BB122" s="152"/>
      <c r="BC122" s="152"/>
      <c r="BD122" s="152"/>
      <c r="BE122" s="153"/>
      <c r="BF122" s="154"/>
      <c r="BG122" s="152"/>
      <c r="BH122" s="152"/>
      <c r="BI122" s="152"/>
      <c r="BJ122" s="152"/>
      <c r="BK122" s="153"/>
      <c r="BL122" s="207"/>
      <c r="BM122" s="208"/>
      <c r="BN122" s="209"/>
      <c r="BO122" s="82"/>
      <c r="BP122" s="151"/>
      <c r="BQ122" s="152"/>
      <c r="BR122" s="152"/>
      <c r="BS122" s="152"/>
      <c r="BT122" s="152"/>
      <c r="BU122" s="153"/>
      <c r="BV122" s="154"/>
      <c r="BW122" s="152"/>
      <c r="BX122" s="152"/>
      <c r="BY122" s="152"/>
      <c r="BZ122" s="152"/>
      <c r="CA122" s="153"/>
      <c r="CB122" s="207"/>
      <c r="CC122" s="208"/>
      <c r="CD122" s="209"/>
      <c r="CE122" s="82"/>
      <c r="CF122" s="151"/>
      <c r="CG122" s="152"/>
      <c r="CH122" s="152"/>
      <c r="CI122" s="152"/>
      <c r="CJ122" s="152"/>
      <c r="CK122" s="153"/>
      <c r="CL122" s="154"/>
      <c r="CM122" s="152"/>
      <c r="CN122" s="152"/>
      <c r="CO122" s="152"/>
      <c r="CP122" s="152"/>
      <c r="CQ122" s="153"/>
      <c r="CR122" s="207"/>
      <c r="CS122" s="208"/>
      <c r="CT122" s="209"/>
      <c r="CU122" s="82"/>
      <c r="CV122" s="155"/>
      <c r="CW122" s="156"/>
      <c r="CX122" s="156"/>
      <c r="CY122" s="156"/>
      <c r="CZ122" s="156"/>
      <c r="DA122" s="157"/>
      <c r="DB122" s="155"/>
      <c r="DC122" s="156"/>
      <c r="DD122" s="156"/>
      <c r="DE122" s="156"/>
      <c r="DF122" s="156"/>
      <c r="DG122" s="157"/>
      <c r="DH122" s="225"/>
      <c r="DI122" s="245"/>
      <c r="DJ122" s="155"/>
      <c r="DK122" s="156"/>
      <c r="DL122" s="157"/>
      <c r="DM122"/>
    </row>
    <row r="123" spans="1:117" ht="13.9" thickTop="1">
      <c r="AI123" s="60"/>
      <c r="DI123" s="246" t="s">
        <v>172</v>
      </c>
      <c r="DJ123" s="250">
        <f>+DJ101</f>
        <v>90981534.696981907</v>
      </c>
      <c r="DK123" s="250">
        <f>+DK101</f>
        <v>129456659.66320705</v>
      </c>
      <c r="DL123" s="251">
        <f>+DL101</f>
        <v>220438194.36018944</v>
      </c>
    </row>
    <row r="124" spans="1:117">
      <c r="AI124" s="60"/>
      <c r="DI124" s="222"/>
      <c r="DJ124" s="41"/>
      <c r="DK124" s="41"/>
      <c r="DL124" s="248"/>
    </row>
    <row r="125" spans="1:117" ht="15.75" customHeight="1">
      <c r="DI125" s="239" t="s">
        <v>177</v>
      </c>
      <c r="DJ125" s="254">
        <f>+H113</f>
        <v>5685023.4049005285</v>
      </c>
      <c r="DK125" s="254">
        <f>+N113</f>
        <v>26572935.848030984</v>
      </c>
      <c r="DL125" s="255">
        <f>+DJ125+DK125</f>
        <v>32257959.252931513</v>
      </c>
    </row>
    <row r="126" spans="1:117" ht="15.75" customHeight="1"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J126" s="24"/>
      <c r="DF126" s="318"/>
      <c r="DI126" s="239" t="s">
        <v>178</v>
      </c>
      <c r="DJ126" s="254">
        <f>+X113</f>
        <v>49308826.703970373</v>
      </c>
      <c r="DK126" s="254">
        <f>+AD113</f>
        <v>26340911.348069251</v>
      </c>
      <c r="DL126" s="255">
        <f t="shared" ref="DL126:DL130" si="246">+DJ126+DK126</f>
        <v>75649738.052039623</v>
      </c>
    </row>
    <row r="127" spans="1:117" ht="15.75" customHeight="1">
      <c r="DI127" s="239" t="s">
        <v>179</v>
      </c>
      <c r="DJ127" s="254">
        <f>+AN113</f>
        <v>9302618.7176883817</v>
      </c>
      <c r="DK127" s="254">
        <f>+AT113</f>
        <v>8581603.0489143729</v>
      </c>
      <c r="DL127" s="255">
        <f t="shared" si="246"/>
        <v>17884221.766602755</v>
      </c>
    </row>
    <row r="128" spans="1:117" ht="15" customHeight="1"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DI128" s="239" t="s">
        <v>180</v>
      </c>
      <c r="DJ128" s="254">
        <f>+BD113</f>
        <v>178747.59980666637</v>
      </c>
      <c r="DK128" s="254">
        <f>+BJ113</f>
        <v>15598596.352428436</v>
      </c>
      <c r="DL128" s="255">
        <f t="shared" si="246"/>
        <v>15777343.952235103</v>
      </c>
    </row>
    <row r="129" spans="21:116" ht="15" customHeight="1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239" t="s">
        <v>181</v>
      </c>
      <c r="DJ129" s="254">
        <f>+BT113</f>
        <v>-413731.53000003099</v>
      </c>
      <c r="DK129" s="254">
        <f>+BZ113</f>
        <v>21338381.810000002</v>
      </c>
      <c r="DL129" s="255">
        <f t="shared" si="246"/>
        <v>20924650.279999971</v>
      </c>
    </row>
    <row r="130" spans="21:116" ht="15" customHeight="1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239" t="s">
        <v>182</v>
      </c>
      <c r="DJ130" s="254">
        <f>+CJ113</f>
        <v>26919999.490615904</v>
      </c>
      <c r="DK130" s="254">
        <f>+CP113</f>
        <v>31024231.255764037</v>
      </c>
      <c r="DL130" s="255">
        <f t="shared" si="246"/>
        <v>57944230.746379942</v>
      </c>
    </row>
    <row r="131" spans="21:116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247" t="s">
        <v>173</v>
      </c>
      <c r="DJ131" s="252">
        <f>+DJ123/DJ16</f>
        <v>6.4970388232138659E-2</v>
      </c>
      <c r="DK131" s="252">
        <f t="shared" ref="DK131:DL131" si="247">+DK123/DK16</f>
        <v>0.10853721359670478</v>
      </c>
      <c r="DL131" s="267">
        <f t="shared" si="247"/>
        <v>8.5009728991314787E-2</v>
      </c>
    </row>
    <row r="132" spans="21:116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222"/>
      <c r="DJ132" s="41"/>
      <c r="DK132" s="41"/>
      <c r="DL132" s="248"/>
    </row>
    <row r="133" spans="21:116" ht="16.5" customHeight="1">
      <c r="DI133" s="239" t="s">
        <v>177</v>
      </c>
      <c r="DJ133" s="281">
        <f>+H115</f>
        <v>2.7176984660957828E-2</v>
      </c>
      <c r="DK133" s="281">
        <f>+N115</f>
        <v>0.13907169293175217</v>
      </c>
      <c r="DL133" s="282">
        <f>+R115</f>
        <v>8.0592741534250459E-2</v>
      </c>
    </row>
    <row r="134" spans="21:116" ht="16.5" customHeight="1">
      <c r="DI134" s="239" t="s">
        <v>178</v>
      </c>
      <c r="DJ134" s="281">
        <f>+X115</f>
        <v>0.1255392995965629</v>
      </c>
      <c r="DK134" s="281">
        <f>+AD115</f>
        <v>8.2246985606571565E-2</v>
      </c>
      <c r="DL134" s="282">
        <f>+AH115</f>
        <v>0.10609436465834431</v>
      </c>
    </row>
    <row r="135" spans="21:116" ht="16.5" customHeight="1">
      <c r="DI135" s="239" t="s">
        <v>179</v>
      </c>
      <c r="DJ135" s="281">
        <f>+AN115</f>
        <v>6.4116439051767393E-2</v>
      </c>
      <c r="DK135" s="281">
        <f>+AT115</f>
        <v>8.4079480444481242E-2</v>
      </c>
      <c r="DL135" s="282">
        <f>+AX115</f>
        <v>7.2360402063849888E-2</v>
      </c>
    </row>
    <row r="136" spans="21:116" ht="16.5" customHeight="1">
      <c r="DI136" s="239" t="s">
        <v>180</v>
      </c>
      <c r="DJ136" s="281">
        <f>+BD115</f>
        <v>7.4884520092590259E-4</v>
      </c>
      <c r="DK136" s="281">
        <f>+BJ115</f>
        <v>6.4303814497324113E-2</v>
      </c>
      <c r="DL136" s="282">
        <f>+BN115</f>
        <v>3.2782443105736338E-2</v>
      </c>
    </row>
    <row r="137" spans="21:116" ht="16.5" customHeight="1">
      <c r="DI137" s="239" t="s">
        <v>181</v>
      </c>
      <c r="DJ137" s="281">
        <f>+BT115</f>
        <v>-2.6578929522273619E-3</v>
      </c>
      <c r="DK137" s="281">
        <f>+BZ115</f>
        <v>0.17229820291131964</v>
      </c>
      <c r="DL137" s="282">
        <f>+CD115</f>
        <v>7.4862841218725967E-2</v>
      </c>
    </row>
    <row r="138" spans="21:116" ht="16.5" customHeight="1">
      <c r="DI138" s="239" t="s">
        <v>182</v>
      </c>
      <c r="DJ138" s="281">
        <f>+CJ115</f>
        <v>0.10396069996067078</v>
      </c>
      <c r="DK138" s="281">
        <f>+CP115</f>
        <v>0.1457134055750188</v>
      </c>
      <c r="DL138" s="282">
        <f>+CT115</f>
        <v>0.12280048915442164</v>
      </c>
    </row>
    <row r="139" spans="21:116">
      <c r="DI139" s="247" t="s">
        <v>183</v>
      </c>
      <c r="DJ139" s="286">
        <f>+DJ62/DJ16</f>
        <v>0.84645569459370595</v>
      </c>
      <c r="DK139" s="286">
        <f t="shared" ref="DK139:DL139" si="248">+DK62/DK16</f>
        <v>0.80194687735242087</v>
      </c>
      <c r="DL139" s="287">
        <f t="shared" si="248"/>
        <v>0.82598306781811737</v>
      </c>
    </row>
    <row r="140" spans="21:116">
      <c r="DI140" s="222"/>
      <c r="DJ140" s="220"/>
      <c r="DK140" s="220"/>
      <c r="DL140" s="280"/>
    </row>
    <row r="141" spans="21:116" ht="15" customHeight="1">
      <c r="DI141" s="239" t="s">
        <v>177</v>
      </c>
      <c r="DJ141" s="281">
        <f>+H117</f>
        <v>0.82293161372061818</v>
      </c>
      <c r="DK141" s="281">
        <f>+N117</f>
        <v>0.78940613669093473</v>
      </c>
      <c r="DL141" s="282">
        <f>+R117</f>
        <v>0.8069273829776874</v>
      </c>
    </row>
    <row r="142" spans="21:116" ht="15" customHeight="1">
      <c r="DI142" s="239" t="s">
        <v>178</v>
      </c>
      <c r="DJ142" s="281">
        <f>+X117</f>
        <v>0.80784529004615413</v>
      </c>
      <c r="DK142" s="281">
        <f>+AD117</f>
        <v>0.8039785521095153</v>
      </c>
      <c r="DL142" s="282">
        <f>+AH117</f>
        <v>0.80610852754326578</v>
      </c>
    </row>
    <row r="143" spans="21:116" ht="15" customHeight="1">
      <c r="DI143" s="239" t="s">
        <v>179</v>
      </c>
      <c r="DJ143" s="281">
        <f>+AN117</f>
        <v>0.84813369912278669</v>
      </c>
      <c r="DK143" s="281">
        <f>+AT117</f>
        <v>0.83334127498810395</v>
      </c>
      <c r="DL143" s="282">
        <f>+AX117</f>
        <v>0.84202500080240594</v>
      </c>
    </row>
    <row r="144" spans="21:116" ht="15" customHeight="1">
      <c r="DI144" s="239" t="s">
        <v>180</v>
      </c>
      <c r="DJ144" s="281">
        <f>+BD117</f>
        <v>0.92288545748967277</v>
      </c>
      <c r="DK144" s="281">
        <f>+BJ117</f>
        <v>0.87458078414915685</v>
      </c>
      <c r="DL144" s="282">
        <f>+BN117</f>
        <v>0.89853846307139362</v>
      </c>
    </row>
    <row r="145" spans="113:116" ht="15" customHeight="1">
      <c r="DI145" s="239" t="s">
        <v>181</v>
      </c>
      <c r="DJ145" s="281">
        <f>+BT117</f>
        <v>0.91570139661940053</v>
      </c>
      <c r="DK145" s="281">
        <f>+BZ117</f>
        <v>0.71503261714894839</v>
      </c>
      <c r="DL145" s="282">
        <f>+CD117</f>
        <v>0.82678775429033702</v>
      </c>
    </row>
    <row r="146" spans="113:116" ht="15" customHeight="1">
      <c r="DI146" s="239" t="s">
        <v>182</v>
      </c>
      <c r="DJ146" s="281">
        <f>+CJ117</f>
        <v>0.81100486016043638</v>
      </c>
      <c r="DK146" s="281">
        <f>+CP117</f>
        <v>0.76289762560374008</v>
      </c>
      <c r="DL146" s="282">
        <f>+CT117</f>
        <v>0.78929776011969011</v>
      </c>
    </row>
    <row r="147" spans="113:116">
      <c r="DI147" s="247" t="s">
        <v>175</v>
      </c>
      <c r="DJ147" s="286">
        <f>+DJ94/DJ16</f>
        <v>6.1936678760247284E-2</v>
      </c>
      <c r="DK147" s="286">
        <f t="shared" ref="DK147:DL147" si="249">+DK94/DK16</f>
        <v>7.4384217147307974E-2</v>
      </c>
      <c r="DL147" s="287">
        <f t="shared" si="249"/>
        <v>6.7662146734191242E-2</v>
      </c>
    </row>
    <row r="148" spans="113:116" ht="15" customHeight="1">
      <c r="DI148" s="222"/>
      <c r="DJ148" s="220"/>
      <c r="DK148" s="220"/>
      <c r="DL148" s="280"/>
    </row>
    <row r="149" spans="113:116" ht="15.75" customHeight="1">
      <c r="DI149" s="239" t="s">
        <v>177</v>
      </c>
      <c r="DJ149" s="281">
        <f>+H119</f>
        <v>0.11929360319529761</v>
      </c>
      <c r="DK149" s="281">
        <f>+N119</f>
        <v>9.7285356585746441E-2</v>
      </c>
      <c r="DL149" s="282">
        <f>+R119</f>
        <v>0.10649980444456726</v>
      </c>
    </row>
    <row r="150" spans="113:116" ht="15.75" customHeight="1">
      <c r="DI150" s="239" t="s">
        <v>178</v>
      </c>
      <c r="DJ150" s="281">
        <f>+X119</f>
        <v>3.7043911265171169E-2</v>
      </c>
      <c r="DK150" s="281">
        <f>+AD119</f>
        <v>8.6770337092426264E-2</v>
      </c>
      <c r="DL150" s="282">
        <f>+AH119</f>
        <v>5.9378756086463688E-2</v>
      </c>
    </row>
    <row r="151" spans="113:116" ht="15.75" customHeight="1">
      <c r="DI151" s="239" t="s">
        <v>179</v>
      </c>
      <c r="DJ151" s="281">
        <f>+AN119</f>
        <v>5.8244116198956052E-2</v>
      </c>
      <c r="DK151" s="281">
        <f>+AT119</f>
        <v>6.8074834410094515E-2</v>
      </c>
      <c r="DL151" s="282">
        <f>+AX119</f>
        <v>6.2303822118536564E-2</v>
      </c>
    </row>
    <row r="152" spans="113:116" ht="15.75" customHeight="1">
      <c r="DI152" s="239" t="s">
        <v>180</v>
      </c>
      <c r="DJ152" s="281">
        <f>+BD119</f>
        <v>5.2709713599739888E-2</v>
      </c>
      <c r="DK152" s="281">
        <f>+BJ119</f>
        <v>4.7881355315115462E-2</v>
      </c>
      <c r="DL152" s="282">
        <f>+BN119</f>
        <v>5.0276077181654402E-2</v>
      </c>
    </row>
    <row r="153" spans="113:116" ht="15.75" customHeight="1">
      <c r="DI153" s="239" t="s">
        <v>181</v>
      </c>
      <c r="DJ153" s="281">
        <f>+BT119</f>
        <v>7.6663520833213927E-2</v>
      </c>
      <c r="DK153" s="281">
        <f>+BZ119</f>
        <v>9.9070292302864904E-2</v>
      </c>
      <c r="DL153" s="282">
        <f>+CD119</f>
        <v>8.6591628271177279E-2</v>
      </c>
    </row>
    <row r="154" spans="113:116" ht="15.75" customHeight="1">
      <c r="DI154" s="239" t="s">
        <v>182</v>
      </c>
      <c r="DJ154" s="281">
        <f>+CJ119</f>
        <v>5.5081411424864127E-2</v>
      </c>
      <c r="DK154" s="281">
        <f>+CP119</f>
        <v>5.8361954652422984E-2</v>
      </c>
      <c r="DL154" s="282">
        <f>+CT119</f>
        <v>5.6561668618710675E-2</v>
      </c>
    </row>
    <row r="155" spans="113:116">
      <c r="DI155" s="247" t="s">
        <v>184</v>
      </c>
      <c r="DJ155" s="286">
        <f>+DJ72/DJ16</f>
        <v>2.6637238413908151E-2</v>
      </c>
      <c r="DK155" s="286">
        <f t="shared" ref="DK155:DL155" si="250">+DK72/DK16</f>
        <v>1.9258883602295763E-2</v>
      </c>
      <c r="DL155" s="287">
        <f t="shared" si="250"/>
        <v>2.3243432115773278E-2</v>
      </c>
    </row>
    <row r="156" spans="113:116">
      <c r="DI156" s="222"/>
      <c r="DJ156" s="220"/>
      <c r="DK156" s="220"/>
      <c r="DL156" s="280"/>
    </row>
    <row r="157" spans="113:116" ht="15.75" customHeight="1">
      <c r="DI157" s="239" t="s">
        <v>177</v>
      </c>
      <c r="DJ157" s="281">
        <f>+H121</f>
        <v>3.0597798423126404E-2</v>
      </c>
      <c r="DK157" s="281">
        <f>+N121</f>
        <v>4.7920547001171002E-3</v>
      </c>
      <c r="DL157" s="282">
        <f>+R121</f>
        <v>1.8278776782649532E-2</v>
      </c>
    </row>
    <row r="158" spans="113:116" ht="15.75" customHeight="1">
      <c r="DI158" s="239" t="s">
        <v>178</v>
      </c>
      <c r="DJ158" s="281">
        <f>+X121</f>
        <v>2.9571499092111798E-2</v>
      </c>
      <c r="DK158" s="281">
        <f>+AD121</f>
        <v>2.7004125191486872E-2</v>
      </c>
      <c r="DL158" s="282">
        <f>+AH121</f>
        <v>2.8418351711926169E-2</v>
      </c>
    </row>
    <row r="159" spans="113:116" ht="15.75" customHeight="1">
      <c r="DI159" s="239" t="s">
        <v>179</v>
      </c>
      <c r="DJ159" s="281">
        <f>+AN121</f>
        <v>2.9505745626489745E-2</v>
      </c>
      <c r="DK159" s="281">
        <f>+AT121</f>
        <v>1.4504410157320411E-2</v>
      </c>
      <c r="DL159" s="282">
        <f>+AX121</f>
        <v>2.3310775015207508E-2</v>
      </c>
    </row>
    <row r="160" spans="113:116" ht="15.75" customHeight="1">
      <c r="DI160" s="239" t="s">
        <v>180</v>
      </c>
      <c r="DJ160" s="281">
        <f>+BD121</f>
        <v>2.3655983709661745E-2</v>
      </c>
      <c r="DK160" s="281">
        <f>+BJ121</f>
        <v>1.3234046038403472E-2</v>
      </c>
      <c r="DL160" s="282">
        <f>+BN121</f>
        <v>1.840301664121562E-2</v>
      </c>
    </row>
    <row r="161" spans="113:116" ht="15.75" customHeight="1">
      <c r="DI161" s="239" t="s">
        <v>181</v>
      </c>
      <c r="DJ161" s="281">
        <f>+BT121</f>
        <v>1.0292975499612941E-2</v>
      </c>
      <c r="DK161" s="281">
        <f>+BZ121</f>
        <v>1.3598887636866914E-2</v>
      </c>
      <c r="DL161" s="282">
        <f>+CD121</f>
        <v>1.1757776219759842E-2</v>
      </c>
    </row>
    <row r="162" spans="113:116" ht="15.75" customHeight="1" thickBot="1">
      <c r="DI162" s="268" t="s">
        <v>182</v>
      </c>
      <c r="DJ162" s="312">
        <f>+CJ121</f>
        <v>2.9953028454028703E-2</v>
      </c>
      <c r="DK162" s="312">
        <f>+CP121</f>
        <v>3.3027014168818092E-2</v>
      </c>
      <c r="DL162" s="313">
        <f>+CT121</f>
        <v>3.134008210717764E-2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DC16:DC105 DE94:DE95 DE100:DE10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F164"/>
  <sheetViews>
    <sheetView topLeftCell="A4" zoomScaleNormal="100" workbookViewId="0">
      <pane xSplit="3" ySplit="2" topLeftCell="BA67" activePane="bottomRight" state="frozen"/>
      <selection pane="bottomRight" activeCell="BK128" sqref="BK128"/>
      <selection pane="bottomLeft" activeCell="A6" sqref="A6"/>
      <selection pane="topRight" activeCell="D4" sqref="D4"/>
    </sheetView>
  </sheetViews>
  <sheetFormatPr defaultColWidth="9.140625" defaultRowHeight="13.15" outlineLevelCol="1"/>
  <cols>
    <col min="1" max="1" width="3.28515625" style="4" hidden="1" customWidth="1" outlineLevel="1"/>
    <col min="2" max="2" width="58.5703125" style="4" hidden="1" customWidth="1" outlineLevel="1"/>
    <col min="3" max="3" width="0.5703125" style="6" hidden="1" customWidth="1" outlineLevel="1"/>
    <col min="4" max="4" width="15.140625" style="4" hidden="1" customWidth="1" outlineLevel="1"/>
    <col min="5" max="5" width="10.42578125" style="4" hidden="1" customWidth="1" outlineLevel="1"/>
    <col min="6" max="6" width="14.85546875" style="4" hidden="1" customWidth="1" outlineLevel="1"/>
    <col min="7" max="7" width="10.42578125" style="4" hidden="1" customWidth="1" outlineLevel="1"/>
    <col min="8" max="8" width="12.140625" style="4" hidden="1" customWidth="1" outlineLevel="1"/>
    <col min="9" max="9" width="10.42578125" style="4" hidden="1" customWidth="1" outlineLevel="1"/>
    <col min="10" max="10" width="0.5703125" style="4" hidden="1" customWidth="1" outlineLevel="1"/>
    <col min="11" max="11" width="15.28515625" style="6" hidden="1" customWidth="1" outlineLevel="1"/>
    <col min="12" max="12" width="9.85546875" style="6" hidden="1" customWidth="1" outlineLevel="1"/>
    <col min="13" max="13" width="16" style="6" hidden="1" customWidth="1" outlineLevel="1"/>
    <col min="14" max="14" width="9.85546875" style="6" hidden="1" customWidth="1" outlineLevel="1"/>
    <col min="15" max="15" width="12.85546875" style="6" hidden="1" customWidth="1" outlineLevel="1"/>
    <col min="16" max="16" width="9.85546875" style="6" hidden="1" customWidth="1" outlineLevel="1"/>
    <col min="17" max="17" width="0.5703125" style="6" hidden="1" customWidth="1" outlineLevel="1"/>
    <col min="18" max="18" width="15.28515625" style="4" hidden="1" customWidth="1" outlineLevel="1"/>
    <col min="19" max="19" width="9.85546875" style="4" hidden="1" customWidth="1" outlineLevel="1"/>
    <col min="20" max="20" width="16" style="4" hidden="1" customWidth="1" outlineLevel="1"/>
    <col min="21" max="21" width="9.85546875" style="4" hidden="1" customWidth="1" outlineLevel="1"/>
    <col min="22" max="22" width="14.28515625" style="4" hidden="1" customWidth="1" outlineLevel="1"/>
    <col min="23" max="23" width="9.85546875" style="4" hidden="1" customWidth="1" outlineLevel="1"/>
    <col min="24" max="24" width="0.5703125" style="4" hidden="1" customWidth="1" outlineLevel="1"/>
    <col min="25" max="25" width="15.5703125" style="4" hidden="1" customWidth="1" outlineLevel="1"/>
    <col min="26" max="26" width="10.85546875" style="4" hidden="1" customWidth="1" outlineLevel="1"/>
    <col min="27" max="27" width="17.5703125" style="4" hidden="1" customWidth="1" outlineLevel="1"/>
    <col min="28" max="28" width="10.85546875" style="4" hidden="1" customWidth="1" outlineLevel="1"/>
    <col min="29" max="29" width="12.140625" style="4" hidden="1" customWidth="1" outlineLevel="1"/>
    <col min="30" max="30" width="10.85546875" style="4" hidden="1" customWidth="1" outlineLevel="1"/>
    <col min="31" max="31" width="0.5703125" style="4" hidden="1" customWidth="1" outlineLevel="1"/>
    <col min="32" max="32" width="15.42578125" style="4" hidden="1" customWidth="1" outlineLevel="1"/>
    <col min="33" max="33" width="10.140625" style="4" hidden="1" customWidth="1" outlineLevel="1"/>
    <col min="34" max="34" width="14.85546875" style="4" hidden="1" customWidth="1" outlineLevel="1"/>
    <col min="35" max="35" width="10.140625" style="4" hidden="1" customWidth="1" outlineLevel="1"/>
    <col min="36" max="36" width="12.140625" style="4" hidden="1" customWidth="1" outlineLevel="1"/>
    <col min="37" max="37" width="10.140625" style="4" hidden="1" customWidth="1" outlineLevel="1"/>
    <col min="38" max="38" width="0.5703125" style="4" hidden="1" customWidth="1" outlineLevel="1"/>
    <col min="39" max="39" width="15.28515625" style="4" hidden="1" customWidth="1" outlineLevel="1"/>
    <col min="40" max="40" width="10.140625" style="4" hidden="1" customWidth="1" outlineLevel="1"/>
    <col min="41" max="41" width="14.85546875" style="4" hidden="1" customWidth="1" outlineLevel="1"/>
    <col min="42" max="42" width="10.140625" style="4" hidden="1" customWidth="1" outlineLevel="1"/>
    <col min="43" max="43" width="12.140625" style="4" hidden="1" customWidth="1" outlineLevel="1"/>
    <col min="44" max="44" width="10.140625" style="4" hidden="1" customWidth="1" outlineLevel="1"/>
    <col min="45" max="45" width="0.7109375" style="4" hidden="1" customWidth="1" outlineLevel="1"/>
    <col min="46" max="46" width="13.7109375" style="4" hidden="1" customWidth="1" outlineLevel="1"/>
    <col min="47" max="47" width="8.28515625" style="4" hidden="1" customWidth="1" outlineLevel="1"/>
    <col min="48" max="48" width="12.7109375" style="4" hidden="1" customWidth="1" outlineLevel="1"/>
    <col min="49" max="49" width="7.28515625" style="4" hidden="1" customWidth="1" outlineLevel="1"/>
    <col min="50" max="50" width="0.7109375" style="4" hidden="1" customWidth="1" outlineLevel="1"/>
    <col min="51" max="51" width="14.28515625" style="4" hidden="1" customWidth="1" outlineLevel="1"/>
    <col min="52" max="52" width="9.28515625" style="4" hidden="1" customWidth="1" outlineLevel="1"/>
    <col min="53" max="53" width="28.5703125" style="4" customWidth="1" collapsed="1"/>
    <col min="54" max="54" width="59.28515625" style="4" customWidth="1"/>
    <col min="55" max="56" width="13.5703125" style="4" customWidth="1"/>
    <col min="57" max="57" width="0.42578125" style="4" customWidth="1"/>
    <col min="58" max="58" width="15.28515625" style="4" customWidth="1"/>
    <col min="59" max="16384" width="9.140625" style="4"/>
  </cols>
  <sheetData>
    <row r="1" spans="1:58" ht="20.25" customHeight="1" thickBot="1">
      <c r="A1" s="11" t="s">
        <v>198</v>
      </c>
      <c r="C1" s="378" t="s">
        <v>199</v>
      </c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79"/>
      <c r="AF1" s="379"/>
      <c r="AG1" s="379"/>
      <c r="AH1" s="379"/>
      <c r="AI1" s="379"/>
      <c r="AJ1" s="379"/>
      <c r="AK1" s="379"/>
      <c r="AL1" s="379"/>
      <c r="AM1" s="379"/>
      <c r="AN1" s="379"/>
      <c r="AO1" s="379"/>
      <c r="AP1" s="379"/>
      <c r="AQ1" s="379"/>
      <c r="AR1" s="379"/>
      <c r="AS1" s="379"/>
      <c r="AT1" s="379"/>
      <c r="AU1" s="379"/>
      <c r="AV1" s="379"/>
      <c r="AW1" s="380"/>
    </row>
    <row r="2" spans="1:58" ht="15">
      <c r="A2" s="11" t="s">
        <v>9</v>
      </c>
      <c r="D2" s="1"/>
      <c r="E2" s="1"/>
      <c r="F2" s="1"/>
      <c r="G2" s="1"/>
      <c r="H2" s="1"/>
      <c r="I2" s="1"/>
      <c r="J2" s="1"/>
    </row>
    <row r="3" spans="1:58" ht="15">
      <c r="A3" s="12" t="s">
        <v>2</v>
      </c>
      <c r="E3" s="28"/>
      <c r="F3" s="28"/>
      <c r="G3" s="28"/>
      <c r="H3" s="28"/>
      <c r="I3" s="28"/>
      <c r="J3" s="28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58" ht="13.9" thickBot="1">
      <c r="B4" s="2"/>
      <c r="C4" s="3"/>
      <c r="D4" s="381">
        <v>1044</v>
      </c>
      <c r="E4" s="381"/>
      <c r="F4" s="381"/>
      <c r="G4" s="381"/>
      <c r="H4" s="210"/>
      <c r="I4" s="210"/>
      <c r="J4" s="5"/>
      <c r="K4" s="382">
        <v>1045</v>
      </c>
      <c r="L4" s="382"/>
      <c r="M4" s="382"/>
      <c r="N4" s="382"/>
      <c r="O4" s="211"/>
      <c r="P4" s="211"/>
      <c r="Q4" s="3"/>
      <c r="R4">
        <v>1046</v>
      </c>
      <c r="S4"/>
      <c r="T4"/>
      <c r="U4"/>
      <c r="V4"/>
      <c r="W4"/>
      <c r="X4"/>
      <c r="Y4" s="383">
        <v>1047</v>
      </c>
      <c r="Z4" s="383"/>
      <c r="AA4" s="383"/>
      <c r="AB4" s="383"/>
      <c r="AC4" s="212"/>
      <c r="AD4" s="212"/>
      <c r="AE4"/>
      <c r="AF4" s="382">
        <v>1048</v>
      </c>
      <c r="AG4" s="382"/>
      <c r="AH4" s="382"/>
      <c r="AI4" s="382"/>
      <c r="AJ4" s="211"/>
      <c r="AK4" s="211"/>
      <c r="AM4" s="382">
        <v>1049</v>
      </c>
      <c r="AN4" s="382"/>
      <c r="AO4" s="382"/>
      <c r="AP4" s="382"/>
      <c r="AQ4" s="211"/>
      <c r="AR4" s="211"/>
    </row>
    <row r="5" spans="1:58" ht="52.9">
      <c r="A5" s="48"/>
      <c r="B5" s="48"/>
      <c r="C5" s="13"/>
      <c r="D5" s="13" t="s">
        <v>177</v>
      </c>
      <c r="E5" s="13" t="s">
        <v>32</v>
      </c>
      <c r="F5" s="13" t="s">
        <v>33</v>
      </c>
      <c r="G5" s="13" t="s">
        <v>32</v>
      </c>
      <c r="H5" s="13" t="s">
        <v>34</v>
      </c>
      <c r="I5" s="13" t="s">
        <v>200</v>
      </c>
      <c r="J5" s="13"/>
      <c r="K5" s="13" t="s">
        <v>178</v>
      </c>
      <c r="L5" s="13" t="s">
        <v>32</v>
      </c>
      <c r="M5" s="13" t="s">
        <v>38</v>
      </c>
      <c r="N5" s="13" t="s">
        <v>32</v>
      </c>
      <c r="O5" s="13" t="s">
        <v>39</v>
      </c>
      <c r="P5" s="13" t="s">
        <v>201</v>
      </c>
      <c r="Q5" s="13"/>
      <c r="R5" s="13" t="s">
        <v>179</v>
      </c>
      <c r="S5" s="13" t="s">
        <v>32</v>
      </c>
      <c r="T5" s="13" t="s">
        <v>42</v>
      </c>
      <c r="U5" s="13" t="s">
        <v>32</v>
      </c>
      <c r="V5" s="13" t="s">
        <v>43</v>
      </c>
      <c r="W5" s="13" t="s">
        <v>202</v>
      </c>
      <c r="X5" s="13"/>
      <c r="Y5" s="13" t="s">
        <v>180</v>
      </c>
      <c r="Z5" s="13" t="s">
        <v>32</v>
      </c>
      <c r="AA5" s="13" t="s">
        <v>46</v>
      </c>
      <c r="AB5" s="13" t="s">
        <v>32</v>
      </c>
      <c r="AC5" s="13" t="s">
        <v>47</v>
      </c>
      <c r="AD5" s="13" t="s">
        <v>203</v>
      </c>
      <c r="AE5" s="13"/>
      <c r="AF5" s="13" t="s">
        <v>204</v>
      </c>
      <c r="AG5" s="13" t="s">
        <v>32</v>
      </c>
      <c r="AH5" s="13" t="s">
        <v>53</v>
      </c>
      <c r="AI5" s="13" t="s">
        <v>32</v>
      </c>
      <c r="AJ5" s="13" t="s">
        <v>51</v>
      </c>
      <c r="AK5" s="13" t="s">
        <v>205</v>
      </c>
      <c r="AL5" s="13"/>
      <c r="AM5" s="13" t="s">
        <v>182</v>
      </c>
      <c r="AN5" s="13" t="s">
        <v>32</v>
      </c>
      <c r="AO5" s="13" t="s">
        <v>206</v>
      </c>
      <c r="AP5" s="13" t="s">
        <v>32</v>
      </c>
      <c r="AQ5" s="13" t="s">
        <v>207</v>
      </c>
      <c r="AR5" s="13" t="s">
        <v>208</v>
      </c>
      <c r="AS5" s="13"/>
      <c r="AT5" s="20" t="s">
        <v>65</v>
      </c>
      <c r="AU5" s="20" t="s">
        <v>32</v>
      </c>
      <c r="AV5" s="20" t="s">
        <v>66</v>
      </c>
      <c r="AW5" s="20" t="s">
        <v>32</v>
      </c>
      <c r="AX5" s="13"/>
      <c r="AY5" s="213" t="s">
        <v>67</v>
      </c>
      <c r="AZ5" s="213" t="s">
        <v>68</v>
      </c>
      <c r="BA5" s="4" t="s">
        <v>209</v>
      </c>
      <c r="BB5" s="323"/>
      <c r="BC5" s="324" t="s">
        <v>65</v>
      </c>
      <c r="BD5" s="324" t="s">
        <v>66</v>
      </c>
      <c r="BE5" s="325"/>
      <c r="BF5" s="326" t="s">
        <v>67</v>
      </c>
    </row>
    <row r="6" spans="1:58" ht="11.25" customHeight="1">
      <c r="A6" s="42" t="s">
        <v>70</v>
      </c>
      <c r="B6" s="41"/>
      <c r="C6" s="16"/>
      <c r="D6" s="8"/>
      <c r="E6" s="8"/>
      <c r="F6" s="8"/>
      <c r="G6" s="8"/>
      <c r="H6" s="8"/>
      <c r="I6" s="8"/>
      <c r="J6" s="16"/>
      <c r="K6" s="8"/>
      <c r="L6" s="8"/>
      <c r="M6" s="8"/>
      <c r="N6" s="8"/>
      <c r="O6" s="8"/>
      <c r="P6" s="8"/>
      <c r="Q6" s="16"/>
      <c r="R6" s="8"/>
      <c r="S6" s="8"/>
      <c r="T6" s="8"/>
      <c r="U6" s="8"/>
      <c r="V6" s="8"/>
      <c r="W6" s="8"/>
      <c r="X6" s="16"/>
      <c r="Y6" s="8"/>
      <c r="Z6" s="8"/>
      <c r="AA6" s="8"/>
      <c r="AB6" s="8"/>
      <c r="AC6" s="8"/>
      <c r="AD6" s="8"/>
      <c r="AE6" s="16"/>
      <c r="AF6" s="8"/>
      <c r="AG6" s="8"/>
      <c r="AH6" s="8"/>
      <c r="AI6" s="8"/>
      <c r="AJ6" s="8"/>
      <c r="AK6" s="8"/>
      <c r="AL6" s="16"/>
      <c r="AM6" s="8"/>
      <c r="AN6" s="8"/>
      <c r="AO6" s="8"/>
      <c r="AP6" s="8"/>
      <c r="AQ6" s="8"/>
      <c r="AR6" s="8"/>
      <c r="AS6" s="16"/>
      <c r="AT6" s="8"/>
      <c r="AU6" s="8"/>
      <c r="AV6" s="8"/>
      <c r="AW6" s="8"/>
      <c r="AX6" s="16"/>
      <c r="AY6" s="41"/>
      <c r="AZ6" s="41"/>
      <c r="BB6" s="327" t="s">
        <v>70</v>
      </c>
      <c r="BC6" s="8"/>
      <c r="BD6" s="8"/>
      <c r="BE6" s="16"/>
      <c r="BF6" s="248"/>
    </row>
    <row r="7" spans="1:58" ht="13.15" customHeight="1">
      <c r="A7" s="41">
        <v>1</v>
      </c>
      <c r="B7" s="41" t="s">
        <v>71</v>
      </c>
      <c r="C7" s="14"/>
      <c r="D7" s="9"/>
      <c r="E7" s="9"/>
      <c r="F7" s="9"/>
      <c r="G7" s="9"/>
      <c r="H7" s="9"/>
      <c r="I7" s="9"/>
      <c r="J7" s="14"/>
      <c r="K7" s="9"/>
      <c r="L7" s="9"/>
      <c r="M7" s="9"/>
      <c r="N7" s="9"/>
      <c r="O7" s="9"/>
      <c r="P7" s="9"/>
      <c r="Q7" s="14"/>
      <c r="R7" s="9"/>
      <c r="S7" s="9"/>
      <c r="T7" s="9"/>
      <c r="U7" s="9"/>
      <c r="V7" s="9"/>
      <c r="W7" s="9"/>
      <c r="X7" s="14"/>
      <c r="Y7" s="9"/>
      <c r="Z7" s="9"/>
      <c r="AA7" s="9"/>
      <c r="AB7" s="9"/>
      <c r="AC7" s="9"/>
      <c r="AD7" s="9"/>
      <c r="AE7" s="14"/>
      <c r="AF7" s="9"/>
      <c r="AG7" s="9"/>
      <c r="AH7" s="9"/>
      <c r="AI7" s="9"/>
      <c r="AJ7" s="9"/>
      <c r="AK7" s="9"/>
      <c r="AL7" s="14"/>
      <c r="AM7" s="9"/>
      <c r="AN7" s="9"/>
      <c r="AO7" s="9"/>
      <c r="AP7" s="9"/>
      <c r="AQ7" s="9"/>
      <c r="AR7" s="9"/>
      <c r="AS7" s="14"/>
      <c r="AT7" s="9"/>
      <c r="AU7" s="9"/>
      <c r="AV7" s="9"/>
      <c r="AW7" s="9"/>
      <c r="AX7" s="14"/>
      <c r="AY7" s="41"/>
      <c r="AZ7" s="41"/>
      <c r="BB7" s="328" t="s">
        <v>71</v>
      </c>
      <c r="BC7" s="9"/>
      <c r="BD7" s="9"/>
      <c r="BE7" s="14"/>
      <c r="BF7" s="248"/>
    </row>
    <row r="8" spans="1:58" ht="13.15" customHeight="1">
      <c r="A8" s="41"/>
      <c r="B8" s="41" t="s">
        <v>72</v>
      </c>
      <c r="C8" s="14"/>
      <c r="D8" s="9">
        <v>103234342.8</v>
      </c>
      <c r="E8" s="9"/>
      <c r="F8" s="9">
        <v>118633052.88</v>
      </c>
      <c r="G8" s="9"/>
      <c r="H8" s="9">
        <v>221867395.68000001</v>
      </c>
      <c r="I8" s="9"/>
      <c r="J8" s="14"/>
      <c r="K8" s="9">
        <f>+[40]Anthem!J8</f>
        <v>235853053.63308311</v>
      </c>
      <c r="L8" s="9"/>
      <c r="M8" s="9">
        <f>+[40]Anthem!K8</f>
        <v>134780874.21999997</v>
      </c>
      <c r="N8" s="9"/>
      <c r="O8" s="9">
        <f>SUM(K8+M8)</f>
        <v>370633927.85308307</v>
      </c>
      <c r="P8" s="9"/>
      <c r="Q8" s="14"/>
      <c r="R8" s="9">
        <f>+[40]Magellan!J8</f>
        <v>38286782.270000018</v>
      </c>
      <c r="S8" s="9"/>
      <c r="T8" s="9">
        <f>+[40]Magellan!K8</f>
        <v>65594628.359999999</v>
      </c>
      <c r="U8" s="9"/>
      <c r="V8" s="9">
        <f>SUM(R8+T8)</f>
        <v>103881410.63000003</v>
      </c>
      <c r="W8" s="9"/>
      <c r="X8" s="14"/>
      <c r="Y8" s="9">
        <v>142846431.28943259</v>
      </c>
      <c r="Z8" s="9"/>
      <c r="AA8" s="9">
        <v>99730101.290567443</v>
      </c>
      <c r="AB8" s="9"/>
      <c r="AC8" s="9">
        <v>242576532.58000004</v>
      </c>
      <c r="AD8" s="9"/>
      <c r="AE8" s="14"/>
      <c r="AF8" s="9">
        <v>58210463.059999958</v>
      </c>
      <c r="AG8" s="9"/>
      <c r="AH8" s="9">
        <v>63399424.700000033</v>
      </c>
      <c r="AI8" s="9"/>
      <c r="AJ8" s="9">
        <v>121609887.75999999</v>
      </c>
      <c r="AK8" s="9"/>
      <c r="AL8" s="14"/>
      <c r="AM8" s="9">
        <v>129578892.74254988</v>
      </c>
      <c r="AN8" s="9"/>
      <c r="AO8" s="9">
        <v>83333784.257450402</v>
      </c>
      <c r="AP8" s="9"/>
      <c r="AQ8" s="9">
        <v>212912677.0000003</v>
      </c>
      <c r="AR8" s="9"/>
      <c r="AS8" s="14"/>
      <c r="AT8" s="9">
        <f>+D8+K8+R8+Y8+AF8+AM8</f>
        <v>708009965.79506564</v>
      </c>
      <c r="AU8" s="9"/>
      <c r="AV8" s="9">
        <f>+F8+M8+T8+AA8+AH8+AO8</f>
        <v>565471865.70801783</v>
      </c>
      <c r="AW8" s="19"/>
      <c r="AX8" s="14"/>
      <c r="AY8" s="214">
        <f>+AT8+AV8</f>
        <v>1273481831.5030835</v>
      </c>
      <c r="AZ8" s="41"/>
      <c r="BB8" s="328" t="s">
        <v>72</v>
      </c>
      <c r="BC8" s="9">
        <v>708009965.79506564</v>
      </c>
      <c r="BD8" s="9">
        <v>565471865.70801783</v>
      </c>
      <c r="BE8" s="14"/>
      <c r="BF8" s="329">
        <f>+BC8+BD8</f>
        <v>1273481831.5030835</v>
      </c>
    </row>
    <row r="9" spans="1:58" ht="13.15" customHeight="1">
      <c r="A9" s="41"/>
      <c r="B9" s="41" t="s">
        <v>73</v>
      </c>
      <c r="C9" s="14"/>
      <c r="D9" s="9"/>
      <c r="E9" s="9"/>
      <c r="F9" s="9"/>
      <c r="G9" s="9"/>
      <c r="H9" s="9"/>
      <c r="I9" s="9"/>
      <c r="J9" s="14"/>
      <c r="K9" s="9">
        <f>+[40]Anthem!J9</f>
        <v>0</v>
      </c>
      <c r="L9" s="9"/>
      <c r="M9" s="9">
        <f>+[40]Anthem!K9</f>
        <v>0</v>
      </c>
      <c r="N9" s="9"/>
      <c r="O9" s="9"/>
      <c r="P9" s="9"/>
      <c r="Q9" s="14"/>
      <c r="R9" s="9">
        <f>+[40]Magellan!J9</f>
        <v>0</v>
      </c>
      <c r="S9" s="9"/>
      <c r="T9" s="9">
        <f>+[40]Magellan!K9</f>
        <v>0</v>
      </c>
      <c r="U9" s="9"/>
      <c r="V9" s="9">
        <f t="shared" ref="V9:V16" si="0">SUM(R9+T9)</f>
        <v>0</v>
      </c>
      <c r="W9" s="9"/>
      <c r="X9" s="14"/>
      <c r="Y9" s="9"/>
      <c r="Z9" s="9"/>
      <c r="AA9" s="9"/>
      <c r="AB9" s="9"/>
      <c r="AC9" s="9"/>
      <c r="AD9" s="9"/>
      <c r="AE9" s="14"/>
      <c r="AF9" s="9">
        <v>0</v>
      </c>
      <c r="AG9" s="9"/>
      <c r="AH9" s="9">
        <v>0</v>
      </c>
      <c r="AI9" s="9"/>
      <c r="AJ9" s="9">
        <v>0</v>
      </c>
      <c r="AK9" s="9"/>
      <c r="AL9" s="14"/>
      <c r="AM9" s="9"/>
      <c r="AN9" s="9"/>
      <c r="AO9" s="9"/>
      <c r="AP9" s="9"/>
      <c r="AQ9" s="9"/>
      <c r="AR9" s="9"/>
      <c r="AS9" s="14"/>
      <c r="AT9" s="9">
        <f t="shared" ref="AT9:AT15" si="1">+D9+K9+R9+Y9+AF9+AM9</f>
        <v>0</v>
      </c>
      <c r="AU9" s="9"/>
      <c r="AV9" s="9">
        <f t="shared" ref="AV9:AV15" si="2">+F9+M9+T9+AA9+AH9+AO9</f>
        <v>0</v>
      </c>
      <c r="AW9" s="19"/>
      <c r="AX9" s="14"/>
      <c r="AY9" s="214">
        <f t="shared" ref="AY9:AY15" si="3">+AT9+AV9</f>
        <v>0</v>
      </c>
      <c r="AZ9" s="41"/>
      <c r="BB9" s="328" t="s">
        <v>73</v>
      </c>
      <c r="BC9" s="9">
        <v>0</v>
      </c>
      <c r="BD9" s="9">
        <v>0</v>
      </c>
      <c r="BE9" s="14"/>
      <c r="BF9" s="330">
        <f>+BC9+BD9</f>
        <v>0</v>
      </c>
    </row>
    <row r="10" spans="1:58" ht="13.15" customHeight="1">
      <c r="A10" s="41"/>
      <c r="B10" s="29" t="s">
        <v>74</v>
      </c>
      <c r="C10" s="15"/>
      <c r="D10" s="31">
        <v>103234342.8</v>
      </c>
      <c r="E10" s="31"/>
      <c r="F10" s="31">
        <v>118633052.88</v>
      </c>
      <c r="G10" s="31"/>
      <c r="H10" s="31">
        <v>221867395.68000001</v>
      </c>
      <c r="I10" s="31"/>
      <c r="J10" s="33"/>
      <c r="K10" s="31">
        <f>+[40]Anthem!J10</f>
        <v>235853053.63308311</v>
      </c>
      <c r="L10" s="31"/>
      <c r="M10" s="31">
        <f>+[40]Anthem!K10</f>
        <v>134780874.21999997</v>
      </c>
      <c r="N10" s="31"/>
      <c r="O10" s="31">
        <f t="shared" ref="O10:O16" si="4">SUM(K10+M10)</f>
        <v>370633927.85308307</v>
      </c>
      <c r="P10" s="31"/>
      <c r="Q10" s="33"/>
      <c r="R10" s="31">
        <f>+[40]Magellan!J10</f>
        <v>38286782.270000018</v>
      </c>
      <c r="S10" s="31"/>
      <c r="T10" s="31">
        <f>+[40]Magellan!K10</f>
        <v>65594628.359999999</v>
      </c>
      <c r="U10" s="31"/>
      <c r="V10" s="31">
        <f t="shared" si="0"/>
        <v>103881410.63000003</v>
      </c>
      <c r="W10" s="31"/>
      <c r="X10" s="33"/>
      <c r="Y10" s="31">
        <v>142846431.28943259</v>
      </c>
      <c r="Z10" s="31"/>
      <c r="AA10" s="31">
        <v>99730101.290567443</v>
      </c>
      <c r="AB10" s="31"/>
      <c r="AC10" s="31">
        <v>242576532.58000004</v>
      </c>
      <c r="AD10" s="31"/>
      <c r="AE10" s="33"/>
      <c r="AF10" s="31">
        <v>58210463.059999958</v>
      </c>
      <c r="AG10" s="31"/>
      <c r="AH10" s="31">
        <v>63399424.700000033</v>
      </c>
      <c r="AI10" s="31"/>
      <c r="AJ10" s="31">
        <v>121609887.75999999</v>
      </c>
      <c r="AK10" s="31"/>
      <c r="AL10" s="33"/>
      <c r="AM10" s="31">
        <v>129578892.74254988</v>
      </c>
      <c r="AN10" s="32"/>
      <c r="AO10" s="32">
        <v>83333784.257450402</v>
      </c>
      <c r="AP10" s="32"/>
      <c r="AQ10" s="55">
        <v>212912677.0000003</v>
      </c>
      <c r="AR10" s="32"/>
      <c r="AS10" s="33"/>
      <c r="AT10" s="9">
        <f t="shared" si="1"/>
        <v>708009965.79506564</v>
      </c>
      <c r="AU10" s="9"/>
      <c r="AV10" s="9">
        <f t="shared" si="2"/>
        <v>565471865.70801783</v>
      </c>
      <c r="AW10" s="19"/>
      <c r="AX10" s="14"/>
      <c r="AY10" s="214">
        <f t="shared" si="3"/>
        <v>1273481831.5030835</v>
      </c>
      <c r="AZ10" s="41"/>
      <c r="BB10" s="331" t="s">
        <v>74</v>
      </c>
      <c r="BC10" s="31">
        <v>708009965.79506564</v>
      </c>
      <c r="BD10" s="31">
        <v>565471865.70801783</v>
      </c>
      <c r="BE10" s="15"/>
      <c r="BF10" s="332">
        <f>SUM(BF8:BF9)</f>
        <v>1273481831.5030835</v>
      </c>
    </row>
    <row r="11" spans="1:58">
      <c r="A11" s="41">
        <v>2</v>
      </c>
      <c r="B11" s="41" t="s">
        <v>75</v>
      </c>
      <c r="C11" s="14"/>
      <c r="D11" s="9">
        <v>-13533045.879999999</v>
      </c>
      <c r="E11" s="9"/>
      <c r="F11" s="9">
        <v>-17260700.75</v>
      </c>
      <c r="G11" s="9"/>
      <c r="H11" s="9">
        <v>-30793746.629999999</v>
      </c>
      <c r="I11" s="9"/>
      <c r="J11" s="14"/>
      <c r="K11" s="9">
        <f>+[40]Anthem!J11</f>
        <v>-16973427.369999997</v>
      </c>
      <c r="L11" s="9"/>
      <c r="M11" s="9">
        <f>+[40]Anthem!K11</f>
        <v>-33394521.689999998</v>
      </c>
      <c r="N11" s="9"/>
      <c r="O11" s="31">
        <f t="shared" si="4"/>
        <v>-50367949.059999995</v>
      </c>
      <c r="P11" s="9"/>
      <c r="Q11" s="14"/>
      <c r="R11" s="9">
        <f>+[40]Magellan!J11</f>
        <v>0</v>
      </c>
      <c r="S11" s="9"/>
      <c r="T11" s="9">
        <f>+[40]Magellan!K11</f>
        <v>0</v>
      </c>
      <c r="U11" s="9"/>
      <c r="V11" s="9">
        <f t="shared" si="0"/>
        <v>0</v>
      </c>
      <c r="W11" s="9"/>
      <c r="X11" s="14"/>
      <c r="Y11" s="9">
        <v>0</v>
      </c>
      <c r="Z11" s="9"/>
      <c r="AA11" s="9">
        <v>0</v>
      </c>
      <c r="AB11" s="9"/>
      <c r="AC11" s="9">
        <v>0</v>
      </c>
      <c r="AD11" s="9"/>
      <c r="AE11" s="14"/>
      <c r="AF11" s="9">
        <v>17790746.640000008</v>
      </c>
      <c r="AG11" s="9"/>
      <c r="AH11" s="9">
        <v>-15554990.919999981</v>
      </c>
      <c r="AI11" s="9"/>
      <c r="AJ11" s="9">
        <v>2235755.7200000267</v>
      </c>
      <c r="AK11" s="9"/>
      <c r="AL11" s="14"/>
      <c r="AM11" s="9">
        <v>0</v>
      </c>
      <c r="AN11" s="19"/>
      <c r="AO11" s="9">
        <v>0</v>
      </c>
      <c r="AP11" s="19"/>
      <c r="AQ11" s="9">
        <v>0</v>
      </c>
      <c r="AR11" s="19"/>
      <c r="AS11" s="14"/>
      <c r="AT11" s="9">
        <f t="shared" si="1"/>
        <v>-12715726.609999988</v>
      </c>
      <c r="AU11" s="9"/>
      <c r="AV11" s="9">
        <f t="shared" si="2"/>
        <v>-66210213.359999977</v>
      </c>
      <c r="AW11" s="19"/>
      <c r="AX11" s="14"/>
      <c r="AY11" s="214">
        <f t="shared" si="3"/>
        <v>-78925939.969999969</v>
      </c>
      <c r="AZ11" s="41"/>
      <c r="BB11" s="328" t="s">
        <v>75</v>
      </c>
      <c r="BC11" s="9">
        <v>-12715726.609999988</v>
      </c>
      <c r="BD11" s="9">
        <v>-66210213.359999977</v>
      </c>
      <c r="BE11" s="14"/>
      <c r="BF11" s="333">
        <f t="shared" ref="BF11:BF15" si="5">+BC11+BD11</f>
        <v>-78925939.969999969</v>
      </c>
    </row>
    <row r="12" spans="1:58">
      <c r="A12" s="41">
        <v>3</v>
      </c>
      <c r="B12" s="41" t="s">
        <v>76</v>
      </c>
      <c r="C12" s="14"/>
      <c r="D12" s="9">
        <v>0</v>
      </c>
      <c r="E12" s="9"/>
      <c r="F12" s="9">
        <v>0</v>
      </c>
      <c r="G12" s="9"/>
      <c r="H12" s="9">
        <v>0</v>
      </c>
      <c r="I12" s="9"/>
      <c r="J12" s="14"/>
      <c r="K12" s="9">
        <f>+[40]Anthem!J12</f>
        <v>0</v>
      </c>
      <c r="L12" s="9"/>
      <c r="M12" s="9">
        <f>+[40]Anthem!K12</f>
        <v>0</v>
      </c>
      <c r="N12" s="9"/>
      <c r="O12" s="31">
        <f t="shared" si="4"/>
        <v>0</v>
      </c>
      <c r="P12" s="9"/>
      <c r="Q12" s="14"/>
      <c r="R12" s="9">
        <f>+[40]Magellan!J12</f>
        <v>0</v>
      </c>
      <c r="S12" s="9"/>
      <c r="T12" s="9">
        <f>+[40]Magellan!K12</f>
        <v>0</v>
      </c>
      <c r="U12" s="9"/>
      <c r="V12" s="9">
        <f t="shared" si="0"/>
        <v>0</v>
      </c>
      <c r="W12" s="9"/>
      <c r="X12" s="14"/>
      <c r="Y12" s="9">
        <v>0</v>
      </c>
      <c r="Z12" s="9"/>
      <c r="AA12" s="9">
        <v>0</v>
      </c>
      <c r="AB12" s="9"/>
      <c r="AC12" s="9">
        <v>0</v>
      </c>
      <c r="AD12" s="9"/>
      <c r="AE12" s="14"/>
      <c r="AF12" s="9">
        <v>0</v>
      </c>
      <c r="AG12" s="9"/>
      <c r="AH12" s="9">
        <v>0</v>
      </c>
      <c r="AI12" s="9"/>
      <c r="AJ12" s="9">
        <v>0</v>
      </c>
      <c r="AK12" s="9"/>
      <c r="AL12" s="14"/>
      <c r="AM12" s="9">
        <v>0</v>
      </c>
      <c r="AN12" s="19"/>
      <c r="AO12" s="9">
        <v>0</v>
      </c>
      <c r="AP12" s="19"/>
      <c r="AQ12" s="9">
        <v>0</v>
      </c>
      <c r="AR12" s="19"/>
      <c r="AS12" s="14"/>
      <c r="AT12" s="9">
        <f t="shared" si="1"/>
        <v>0</v>
      </c>
      <c r="AU12" s="9"/>
      <c r="AV12" s="9">
        <f t="shared" si="2"/>
        <v>0</v>
      </c>
      <c r="AW12" s="19"/>
      <c r="AX12" s="14"/>
      <c r="AY12" s="214">
        <f t="shared" si="3"/>
        <v>0</v>
      </c>
      <c r="AZ12" s="41"/>
      <c r="BB12" s="328" t="s">
        <v>76</v>
      </c>
      <c r="BC12" s="9">
        <v>0</v>
      </c>
      <c r="BD12" s="9">
        <v>0</v>
      </c>
      <c r="BE12" s="14"/>
      <c r="BF12" s="333">
        <f t="shared" si="5"/>
        <v>0</v>
      </c>
    </row>
    <row r="13" spans="1:58">
      <c r="A13" s="41">
        <v>4</v>
      </c>
      <c r="B13" s="41" t="s">
        <v>77</v>
      </c>
      <c r="C13" s="14"/>
      <c r="D13" s="9">
        <v>0</v>
      </c>
      <c r="E13" s="9"/>
      <c r="F13" s="9">
        <v>0</v>
      </c>
      <c r="G13" s="9"/>
      <c r="H13" s="9">
        <v>0</v>
      </c>
      <c r="I13" s="9"/>
      <c r="J13" s="14"/>
      <c r="K13" s="9">
        <f>+[40]Anthem!J13</f>
        <v>0</v>
      </c>
      <c r="L13" s="9"/>
      <c r="M13" s="9">
        <f>+[40]Anthem!K13</f>
        <v>0</v>
      </c>
      <c r="N13" s="9"/>
      <c r="O13" s="31">
        <f t="shared" si="4"/>
        <v>0</v>
      </c>
      <c r="P13" s="9"/>
      <c r="Q13" s="14"/>
      <c r="R13" s="9">
        <f>+[40]Magellan!J13</f>
        <v>0</v>
      </c>
      <c r="S13" s="9"/>
      <c r="T13" s="9">
        <f>+[40]Magellan!K13</f>
        <v>0</v>
      </c>
      <c r="U13" s="9"/>
      <c r="V13" s="9">
        <f t="shared" si="0"/>
        <v>0</v>
      </c>
      <c r="W13" s="9"/>
      <c r="X13" s="14"/>
      <c r="Y13" s="9">
        <v>0</v>
      </c>
      <c r="Z13" s="9"/>
      <c r="AA13" s="9">
        <v>0</v>
      </c>
      <c r="AB13" s="9"/>
      <c r="AC13" s="9">
        <v>0</v>
      </c>
      <c r="AD13" s="9"/>
      <c r="AE13" s="14"/>
      <c r="AF13" s="9">
        <v>0</v>
      </c>
      <c r="AG13" s="9"/>
      <c r="AH13" s="9">
        <v>0</v>
      </c>
      <c r="AI13" s="9"/>
      <c r="AJ13" s="9">
        <v>0</v>
      </c>
      <c r="AK13" s="9"/>
      <c r="AL13" s="14"/>
      <c r="AM13" s="9">
        <v>0</v>
      </c>
      <c r="AN13" s="19"/>
      <c r="AO13" s="9">
        <v>0</v>
      </c>
      <c r="AP13" s="19"/>
      <c r="AQ13" s="9">
        <v>0</v>
      </c>
      <c r="AR13" s="19"/>
      <c r="AS13" s="14"/>
      <c r="AT13" s="9">
        <f t="shared" si="1"/>
        <v>0</v>
      </c>
      <c r="AU13" s="9"/>
      <c r="AV13" s="9">
        <f t="shared" si="2"/>
        <v>0</v>
      </c>
      <c r="AW13" s="19"/>
      <c r="AX13" s="14"/>
      <c r="AY13" s="214">
        <f t="shared" si="3"/>
        <v>0</v>
      </c>
      <c r="AZ13" s="41"/>
      <c r="BB13" s="328" t="s">
        <v>77</v>
      </c>
      <c r="BC13" s="9">
        <v>0</v>
      </c>
      <c r="BD13" s="9">
        <v>0</v>
      </c>
      <c r="BE13" s="14"/>
      <c r="BF13" s="333">
        <f t="shared" si="5"/>
        <v>0</v>
      </c>
    </row>
    <row r="14" spans="1:58">
      <c r="A14" s="41">
        <v>5</v>
      </c>
      <c r="B14" s="41" t="s">
        <v>78</v>
      </c>
      <c r="C14" s="14"/>
      <c r="D14" s="9">
        <v>0</v>
      </c>
      <c r="E14" s="9"/>
      <c r="F14" s="9">
        <v>0</v>
      </c>
      <c r="G14" s="9"/>
      <c r="H14" s="9">
        <v>0</v>
      </c>
      <c r="I14" s="9"/>
      <c r="J14" s="14"/>
      <c r="K14" s="9">
        <f>+[40]Anthem!J14</f>
        <v>0</v>
      </c>
      <c r="L14" s="9"/>
      <c r="M14" s="9">
        <f>+[40]Anthem!K14</f>
        <v>0</v>
      </c>
      <c r="N14" s="9"/>
      <c r="O14" s="31">
        <f t="shared" si="4"/>
        <v>0</v>
      </c>
      <c r="P14" s="9"/>
      <c r="Q14" s="14"/>
      <c r="R14" s="9">
        <f>+[40]Magellan!J14</f>
        <v>3350213.7781790346</v>
      </c>
      <c r="S14" s="9"/>
      <c r="T14" s="9">
        <f>+[40]Magellan!K14</f>
        <v>-5166257.1681790352</v>
      </c>
      <c r="U14" s="9"/>
      <c r="V14" s="9">
        <f t="shared" si="0"/>
        <v>-1816043.3900000006</v>
      </c>
      <c r="W14" s="9"/>
      <c r="X14" s="14"/>
      <c r="Y14" s="9">
        <v>0</v>
      </c>
      <c r="Z14" s="9"/>
      <c r="AA14" s="9">
        <v>0</v>
      </c>
      <c r="AB14" s="9"/>
      <c r="AC14" s="9">
        <v>0</v>
      </c>
      <c r="AD14" s="9"/>
      <c r="AE14" s="14"/>
      <c r="AF14" s="9">
        <v>0</v>
      </c>
      <c r="AG14" s="9"/>
      <c r="AH14" s="9">
        <v>0</v>
      </c>
      <c r="AI14" s="9"/>
      <c r="AJ14" s="9">
        <v>0</v>
      </c>
      <c r="AK14" s="9"/>
      <c r="AL14" s="14"/>
      <c r="AM14" s="9">
        <v>0</v>
      </c>
      <c r="AN14" s="19"/>
      <c r="AO14" s="9">
        <v>0</v>
      </c>
      <c r="AP14" s="19"/>
      <c r="AQ14" s="9">
        <v>0</v>
      </c>
      <c r="AR14" s="19"/>
      <c r="AS14" s="14"/>
      <c r="AT14" s="9">
        <f t="shared" si="1"/>
        <v>3350213.7781790346</v>
      </c>
      <c r="AU14" s="9"/>
      <c r="AV14" s="9">
        <f t="shared" si="2"/>
        <v>-5166257.1681790352</v>
      </c>
      <c r="AW14" s="19"/>
      <c r="AX14" s="14"/>
      <c r="AY14" s="214">
        <f t="shared" si="3"/>
        <v>-1816043.3900000006</v>
      </c>
      <c r="AZ14" s="41"/>
      <c r="BB14" s="328" t="s">
        <v>78</v>
      </c>
      <c r="BC14" s="9">
        <v>3350213.7781790346</v>
      </c>
      <c r="BD14" s="9">
        <v>-5166257.1681790352</v>
      </c>
      <c r="BE14" s="14"/>
      <c r="BF14" s="333">
        <f t="shared" si="5"/>
        <v>-1816043.3900000006</v>
      </c>
    </row>
    <row r="15" spans="1:58">
      <c r="A15" s="41">
        <v>6</v>
      </c>
      <c r="B15" s="41" t="s">
        <v>79</v>
      </c>
      <c r="C15" s="14"/>
      <c r="D15" s="9">
        <v>0</v>
      </c>
      <c r="E15" s="9"/>
      <c r="F15" s="9">
        <v>0</v>
      </c>
      <c r="G15" s="9"/>
      <c r="H15" s="9">
        <v>0</v>
      </c>
      <c r="I15" s="9"/>
      <c r="J15" s="14"/>
      <c r="K15" s="9">
        <f>+[40]Anthem!J15</f>
        <v>0</v>
      </c>
      <c r="L15" s="9"/>
      <c r="M15" s="9">
        <f>+[40]Anthem!K15</f>
        <v>0</v>
      </c>
      <c r="N15" s="9"/>
      <c r="O15" s="31">
        <f t="shared" si="4"/>
        <v>0</v>
      </c>
      <c r="P15" s="9"/>
      <c r="Q15" s="14"/>
      <c r="R15" s="9">
        <f>+[40]Magellan!J15</f>
        <v>0</v>
      </c>
      <c r="S15" s="9"/>
      <c r="T15" s="9">
        <f>+[40]Magellan!K15</f>
        <v>0</v>
      </c>
      <c r="U15" s="9"/>
      <c r="V15" s="9">
        <f t="shared" si="0"/>
        <v>0</v>
      </c>
      <c r="W15" s="9"/>
      <c r="X15" s="14"/>
      <c r="Y15" s="9">
        <v>0</v>
      </c>
      <c r="Z15" s="9"/>
      <c r="AA15" s="9">
        <v>0</v>
      </c>
      <c r="AB15" s="9"/>
      <c r="AC15" s="9">
        <v>0</v>
      </c>
      <c r="AD15" s="9"/>
      <c r="AE15" s="14"/>
      <c r="AF15" s="9">
        <v>0</v>
      </c>
      <c r="AG15" s="9"/>
      <c r="AH15" s="9">
        <v>0</v>
      </c>
      <c r="AI15" s="9"/>
      <c r="AJ15" s="9">
        <v>0</v>
      </c>
      <c r="AK15" s="9"/>
      <c r="AL15" s="14"/>
      <c r="AM15" s="9">
        <v>0</v>
      </c>
      <c r="AN15" s="19"/>
      <c r="AO15" s="9">
        <v>0</v>
      </c>
      <c r="AP15" s="19"/>
      <c r="AQ15" s="9">
        <v>0</v>
      </c>
      <c r="AR15" s="19"/>
      <c r="AS15" s="14"/>
      <c r="AT15" s="9">
        <f t="shared" si="1"/>
        <v>0</v>
      </c>
      <c r="AU15" s="9"/>
      <c r="AV15" s="9">
        <f t="shared" si="2"/>
        <v>0</v>
      </c>
      <c r="AW15" s="19"/>
      <c r="AX15" s="14"/>
      <c r="AY15" s="214">
        <f t="shared" si="3"/>
        <v>0</v>
      </c>
      <c r="AZ15" s="41"/>
      <c r="BB15" s="328" t="s">
        <v>79</v>
      </c>
      <c r="BC15" s="9">
        <v>0</v>
      </c>
      <c r="BD15" s="9">
        <v>0</v>
      </c>
      <c r="BE15" s="14"/>
      <c r="BF15" s="333">
        <f t="shared" si="5"/>
        <v>0</v>
      </c>
    </row>
    <row r="16" spans="1:58">
      <c r="A16" s="41">
        <v>7</v>
      </c>
      <c r="B16" s="41" t="s">
        <v>80</v>
      </c>
      <c r="C16" s="15"/>
      <c r="D16" s="31">
        <v>89701296.920000002</v>
      </c>
      <c r="E16" s="32">
        <v>362.71672484068193</v>
      </c>
      <c r="F16" s="31">
        <v>101372352.13</v>
      </c>
      <c r="G16" s="32">
        <v>508.86158668567469</v>
      </c>
      <c r="H16" s="31">
        <v>191073649.05000001</v>
      </c>
      <c r="I16" s="32">
        <v>427.91925308722159</v>
      </c>
      <c r="J16" s="33"/>
      <c r="K16" s="31">
        <f>SUM(K10:K15)</f>
        <v>218879626.2630831</v>
      </c>
      <c r="L16" s="32">
        <f>+K16/$K$110</f>
        <v>261.95090358505598</v>
      </c>
      <c r="M16" s="31">
        <f>SUM(M10:M15)</f>
        <v>101386352.52999997</v>
      </c>
      <c r="N16" s="32">
        <f>+M16/$M$110</f>
        <v>396.34698919476773</v>
      </c>
      <c r="O16" s="31">
        <f t="shared" si="4"/>
        <v>320265978.79308307</v>
      </c>
      <c r="P16" s="32">
        <f>+O16/$O$110</f>
        <v>293.45128108168223</v>
      </c>
      <c r="Q16" s="33"/>
      <c r="R16" s="31">
        <f>+[40]Magellan!J16</f>
        <v>41636996.048179053</v>
      </c>
      <c r="S16" s="32">
        <f>+R16/$R$110</f>
        <v>366.42608508474041</v>
      </c>
      <c r="T16" s="31">
        <f>+[40]Magellan!K16</f>
        <v>60428371.191820964</v>
      </c>
      <c r="U16" s="32">
        <f>+T16/$T$110</f>
        <v>592.48728997481112</v>
      </c>
      <c r="V16" s="31">
        <f t="shared" si="0"/>
        <v>102065367.24000001</v>
      </c>
      <c r="W16" s="32">
        <f>+V16/$M$110</f>
        <v>399.00144346017629</v>
      </c>
      <c r="X16" s="33"/>
      <c r="Y16" s="31">
        <v>142846431.28943259</v>
      </c>
      <c r="Z16" s="32">
        <v>275.1634577062768</v>
      </c>
      <c r="AA16" s="31">
        <v>99730101.290567443</v>
      </c>
      <c r="AB16" s="32">
        <v>512.88300997977603</v>
      </c>
      <c r="AC16" s="31">
        <v>242576532.58000004</v>
      </c>
      <c r="AD16" s="32">
        <v>339.94158013854036</v>
      </c>
      <c r="AE16" s="33"/>
      <c r="AF16" s="31">
        <v>76001209.699999958</v>
      </c>
      <c r="AG16" s="32">
        <v>337.02372742309535</v>
      </c>
      <c r="AH16" s="31">
        <v>47844433.780000053</v>
      </c>
      <c r="AI16" s="32">
        <v>408.05139214164529</v>
      </c>
      <c r="AJ16" s="31">
        <v>123845643.48000002</v>
      </c>
      <c r="AK16" s="32">
        <v>361.32094212243044</v>
      </c>
      <c r="AL16" s="33"/>
      <c r="AM16" s="31">
        <v>129578892.74254988</v>
      </c>
      <c r="AN16" s="32">
        <f>+AM16/$AM$110</f>
        <v>273.18184887916033</v>
      </c>
      <c r="AO16" s="31">
        <v>83333784.257450402</v>
      </c>
      <c r="AP16" s="32">
        <f>+AO16/$AO$110</f>
        <v>509.50601167445433</v>
      </c>
      <c r="AQ16" s="31">
        <v>212912677.0000003</v>
      </c>
      <c r="AR16" s="32">
        <f>+AQ16/$AQ$110</f>
        <v>333.77647713555677</v>
      </c>
      <c r="AS16" s="33"/>
      <c r="AT16" s="31">
        <f>SUM(AT10:AT15)</f>
        <v>698644452.96324468</v>
      </c>
      <c r="AU16" s="215">
        <f>+AT16/$AT$110</f>
        <v>289.23616164368286</v>
      </c>
      <c r="AV16" s="31">
        <f>SUM(AV10:AV15)</f>
        <v>494095395.17983884</v>
      </c>
      <c r="AW16" s="215">
        <f>+AV16/$AV$110</f>
        <v>478.65123444910404</v>
      </c>
      <c r="AX16" s="14"/>
      <c r="AY16" s="31">
        <f>SUM(AY10:AY15)</f>
        <v>1192739848.1430833</v>
      </c>
      <c r="AZ16" s="215">
        <f>+AY16/$AY$110</f>
        <v>345.94761394704523</v>
      </c>
      <c r="BB16" s="328" t="s">
        <v>80</v>
      </c>
      <c r="BC16" s="31">
        <v>698644452.96324468</v>
      </c>
      <c r="BD16" s="31">
        <v>494095395.17983884</v>
      </c>
      <c r="BE16" s="15"/>
      <c r="BF16" s="332">
        <f>SUM(BF10:BF15)</f>
        <v>1192739848.1430833</v>
      </c>
    </row>
    <row r="17" spans="1:58">
      <c r="A17" s="41"/>
      <c r="B17" s="41"/>
      <c r="C17" s="14"/>
      <c r="D17" s="9"/>
      <c r="E17" s="19"/>
      <c r="F17" s="19"/>
      <c r="G17" s="19"/>
      <c r="H17" s="19"/>
      <c r="I17" s="19"/>
      <c r="J17" s="14"/>
      <c r="K17" s="9"/>
      <c r="L17" s="9"/>
      <c r="M17" s="9"/>
      <c r="N17" s="9"/>
      <c r="O17" s="9"/>
      <c r="P17" s="9"/>
      <c r="Q17" s="14"/>
      <c r="R17" s="9"/>
      <c r="S17" s="9"/>
      <c r="T17" s="9"/>
      <c r="U17" s="9"/>
      <c r="V17" s="9"/>
      <c r="W17" s="9"/>
      <c r="X17" s="14"/>
      <c r="Y17" s="9"/>
      <c r="Z17" s="9"/>
      <c r="AA17" s="9"/>
      <c r="AB17" s="9"/>
      <c r="AC17" s="9"/>
      <c r="AD17" s="9"/>
      <c r="AE17" s="14"/>
      <c r="AF17" s="9"/>
      <c r="AG17" s="9"/>
      <c r="AH17" s="9"/>
      <c r="AI17" s="9"/>
      <c r="AJ17" s="9"/>
      <c r="AK17" s="9"/>
      <c r="AL17" s="14"/>
      <c r="AM17" s="9"/>
      <c r="AN17" s="19"/>
      <c r="AO17" s="19"/>
      <c r="AP17" s="19"/>
      <c r="AQ17" s="19"/>
      <c r="AR17" s="19"/>
      <c r="AS17" s="14"/>
      <c r="AT17" s="9"/>
      <c r="AU17" s="19"/>
      <c r="AV17" s="9"/>
      <c r="AW17" s="19"/>
      <c r="AX17" s="14"/>
      <c r="AY17" s="214"/>
      <c r="AZ17" s="215"/>
      <c r="BB17" s="328"/>
      <c r="BC17" s="9"/>
      <c r="BD17" s="9"/>
      <c r="BE17" s="14"/>
      <c r="BF17" s="333"/>
    </row>
    <row r="18" spans="1:58">
      <c r="A18" s="42" t="s">
        <v>81</v>
      </c>
      <c r="B18" s="41"/>
      <c r="C18" s="14"/>
      <c r="D18" s="9"/>
      <c r="E18" s="19"/>
      <c r="F18" s="19"/>
      <c r="G18" s="19"/>
      <c r="H18" s="19"/>
      <c r="I18" s="19"/>
      <c r="J18" s="14"/>
      <c r="K18" s="9"/>
      <c r="L18" s="9"/>
      <c r="M18" s="9"/>
      <c r="N18" s="9"/>
      <c r="O18" s="9"/>
      <c r="P18" s="9"/>
      <c r="Q18" s="14"/>
      <c r="R18" s="9"/>
      <c r="S18" s="9"/>
      <c r="T18" s="9"/>
      <c r="U18" s="9"/>
      <c r="V18" s="9"/>
      <c r="W18" s="9"/>
      <c r="X18" s="14"/>
      <c r="Y18" s="9"/>
      <c r="Z18" s="9"/>
      <c r="AA18" s="9"/>
      <c r="AB18" s="9"/>
      <c r="AC18" s="9"/>
      <c r="AD18" s="9"/>
      <c r="AE18" s="14"/>
      <c r="AF18" s="9"/>
      <c r="AG18" s="9"/>
      <c r="AH18" s="9"/>
      <c r="AI18" s="9"/>
      <c r="AJ18" s="9"/>
      <c r="AK18" s="9"/>
      <c r="AL18" s="14"/>
      <c r="AM18" s="9"/>
      <c r="AN18" s="19"/>
      <c r="AO18" s="19"/>
      <c r="AP18" s="19"/>
      <c r="AQ18" s="19"/>
      <c r="AR18" s="19"/>
      <c r="AS18" s="14"/>
      <c r="AT18" s="9"/>
      <c r="AU18" s="19"/>
      <c r="AV18" s="9"/>
      <c r="AW18" s="19"/>
      <c r="AX18" s="14"/>
      <c r="AY18" s="214"/>
      <c r="AZ18" s="215"/>
      <c r="BB18" s="327" t="s">
        <v>81</v>
      </c>
      <c r="BC18" s="9"/>
      <c r="BD18" s="9"/>
      <c r="BE18" s="14"/>
      <c r="BF18" s="333"/>
    </row>
    <row r="19" spans="1:58">
      <c r="A19" s="42"/>
      <c r="B19" s="18" t="s">
        <v>82</v>
      </c>
      <c r="C19" s="14"/>
      <c r="D19" s="9"/>
      <c r="E19" s="19"/>
      <c r="F19" s="19"/>
      <c r="G19" s="19"/>
      <c r="H19" s="19"/>
      <c r="I19" s="19"/>
      <c r="J19" s="14"/>
      <c r="K19" s="9"/>
      <c r="L19" s="9"/>
      <c r="M19" s="9"/>
      <c r="N19" s="9"/>
      <c r="O19" s="9"/>
      <c r="P19" s="9"/>
      <c r="Q19" s="14"/>
      <c r="R19" s="9"/>
      <c r="S19" s="9"/>
      <c r="T19" s="9"/>
      <c r="U19" s="9"/>
      <c r="V19" s="9"/>
      <c r="W19" s="9"/>
      <c r="X19" s="14"/>
      <c r="Y19" s="9"/>
      <c r="Z19" s="9"/>
      <c r="AA19" s="9"/>
      <c r="AB19" s="9"/>
      <c r="AC19" s="9"/>
      <c r="AD19" s="9"/>
      <c r="AE19" s="14"/>
      <c r="AF19" s="9"/>
      <c r="AG19" s="9"/>
      <c r="AH19" s="9"/>
      <c r="AI19" s="9"/>
      <c r="AJ19" s="9"/>
      <c r="AK19" s="9"/>
      <c r="AL19" s="14"/>
      <c r="AM19" s="9"/>
      <c r="AN19" s="19"/>
      <c r="AO19" s="19"/>
      <c r="AP19" s="19"/>
      <c r="AQ19" s="19"/>
      <c r="AR19" s="19"/>
      <c r="AS19" s="14"/>
      <c r="AT19" s="9"/>
      <c r="AU19" s="19"/>
      <c r="AV19" s="9"/>
      <c r="AW19" s="19"/>
      <c r="AX19" s="14"/>
      <c r="AY19" s="214"/>
      <c r="AZ19" s="215"/>
      <c r="BB19" s="334" t="s">
        <v>82</v>
      </c>
      <c r="BC19" s="9"/>
      <c r="BD19" s="9"/>
      <c r="BE19" s="14"/>
      <c r="BF19" s="333"/>
    </row>
    <row r="20" spans="1:58">
      <c r="A20" s="41">
        <v>8</v>
      </c>
      <c r="B20" s="41" t="s">
        <v>83</v>
      </c>
      <c r="C20" s="14"/>
      <c r="D20" s="9">
        <v>0</v>
      </c>
      <c r="E20" s="19">
        <v>0</v>
      </c>
      <c r="F20" s="9">
        <v>0</v>
      </c>
      <c r="G20" s="19">
        <v>0</v>
      </c>
      <c r="H20" s="9">
        <v>0</v>
      </c>
      <c r="I20" s="19">
        <v>0</v>
      </c>
      <c r="J20" s="14"/>
      <c r="K20" s="9">
        <f>+[40]Anthem!J20</f>
        <v>0</v>
      </c>
      <c r="L20" s="19">
        <f t="shared" ref="L20:L62" si="6">+K20/$K$110</f>
        <v>0</v>
      </c>
      <c r="M20" s="9">
        <f>+[40]Anthem!K20</f>
        <v>0</v>
      </c>
      <c r="N20" s="19">
        <f>+M20/$M$110</f>
        <v>0</v>
      </c>
      <c r="O20" s="9">
        <f t="shared" ref="O20:O62" si="7">SUM(K20+M20)</f>
        <v>0</v>
      </c>
      <c r="P20" s="19">
        <f>+O20/$O$110</f>
        <v>0</v>
      </c>
      <c r="Q20" s="14"/>
      <c r="R20" s="9">
        <f>+[40]Magellan!J20</f>
        <v>0</v>
      </c>
      <c r="S20" s="19">
        <f t="shared" ref="S20:S62" si="8">+R20/$R$110</f>
        <v>0</v>
      </c>
      <c r="T20" s="9">
        <f>+[40]Magellan!K20</f>
        <v>0</v>
      </c>
      <c r="U20" s="19">
        <f>+T20/$T$110</f>
        <v>0</v>
      </c>
      <c r="V20" s="9">
        <f t="shared" ref="V20:V62" si="9">SUM(R20+T20)</f>
        <v>0</v>
      </c>
      <c r="W20" s="19">
        <f>+V20/$V$110</f>
        <v>0</v>
      </c>
      <c r="X20" s="14"/>
      <c r="Y20" s="9">
        <v>0</v>
      </c>
      <c r="Z20" s="19">
        <v>0</v>
      </c>
      <c r="AA20" s="9">
        <v>0</v>
      </c>
      <c r="AB20" s="19">
        <v>0</v>
      </c>
      <c r="AC20" s="9">
        <v>0</v>
      </c>
      <c r="AD20" s="19">
        <v>0</v>
      </c>
      <c r="AE20" s="14"/>
      <c r="AF20" s="9">
        <v>0</v>
      </c>
      <c r="AG20" s="19">
        <v>0</v>
      </c>
      <c r="AH20" s="9">
        <v>0</v>
      </c>
      <c r="AI20" s="19">
        <v>0</v>
      </c>
      <c r="AJ20" s="9">
        <v>0</v>
      </c>
      <c r="AK20" s="19">
        <v>0</v>
      </c>
      <c r="AL20" s="14"/>
      <c r="AM20" s="9">
        <v>0</v>
      </c>
      <c r="AN20" s="19">
        <f t="shared" ref="AN20:AN62" si="10">+AM20/$AM$110</f>
        <v>0</v>
      </c>
      <c r="AO20" s="9">
        <v>0</v>
      </c>
      <c r="AP20" s="19">
        <f t="shared" ref="AP20:AP62" si="11">+AO20/$AO$110</f>
        <v>0</v>
      </c>
      <c r="AQ20" s="9">
        <v>0</v>
      </c>
      <c r="AR20" s="19">
        <f t="shared" ref="AR20:AR62" si="12">+AQ20/$AQ$110</f>
        <v>0</v>
      </c>
      <c r="AS20" s="14"/>
      <c r="AT20" s="9">
        <f t="shared" ref="AT20:AT61" si="13">+D20+K20+R20+Y20+AF20+AM20</f>
        <v>0</v>
      </c>
      <c r="AU20" s="9">
        <f t="shared" ref="AU20:AU62" si="14">+AT20/$AT$110</f>
        <v>0</v>
      </c>
      <c r="AV20" s="9">
        <f t="shared" ref="AV20:AV61" si="15">+F20+M20+T20+AA20+AH20+AO20</f>
        <v>0</v>
      </c>
      <c r="AW20" s="19">
        <f t="shared" ref="AW20:AW62" si="16">+AV20/$AV$110</f>
        <v>0</v>
      </c>
      <c r="AX20" s="14"/>
      <c r="AY20" s="214">
        <f t="shared" ref="AY20:AY61" si="17">+AT20+AV20</f>
        <v>0</v>
      </c>
      <c r="AZ20" s="216">
        <f t="shared" ref="AZ20:AZ62" si="18">+AY20/$AY$110</f>
        <v>0</v>
      </c>
      <c r="BB20" s="328" t="s">
        <v>83</v>
      </c>
      <c r="BC20" s="9">
        <v>0</v>
      </c>
      <c r="BD20" s="9">
        <v>0</v>
      </c>
      <c r="BE20" s="14"/>
      <c r="BF20" s="333">
        <f t="shared" ref="BF20:BF71" si="19">+BC20+BD20</f>
        <v>0</v>
      </c>
    </row>
    <row r="21" spans="1:58">
      <c r="A21" s="41">
        <v>9</v>
      </c>
      <c r="B21" s="41" t="s">
        <v>84</v>
      </c>
      <c r="C21" s="14"/>
      <c r="D21" s="9">
        <v>1064671.8499999999</v>
      </c>
      <c r="E21" s="19">
        <v>4.3051137466438059</v>
      </c>
      <c r="F21" s="9">
        <v>3807934.7300000004</v>
      </c>
      <c r="G21" s="19">
        <v>19.114794793538611</v>
      </c>
      <c r="H21" s="9">
        <v>4872606.58</v>
      </c>
      <c r="I21" s="19">
        <v>10.912452756663786</v>
      </c>
      <c r="J21" s="14"/>
      <c r="K21" s="9">
        <f>+[40]Anthem!J21</f>
        <v>2610914.6601253506</v>
      </c>
      <c r="L21" s="19">
        <f t="shared" si="6"/>
        <v>3.1246921702125494</v>
      </c>
      <c r="M21" s="9">
        <f>+[40]Anthem!K21</f>
        <v>4606731.8758209888</v>
      </c>
      <c r="N21" s="19">
        <f t="shared" ref="N21:N62" si="20">+M21/$M$110</f>
        <v>18.008975206687161</v>
      </c>
      <c r="O21" s="9">
        <f t="shared" si="7"/>
        <v>7217646.5359463394</v>
      </c>
      <c r="P21" s="19">
        <f t="shared" ref="P21:P62" si="21">+O21/$O$110</f>
        <v>6.6133394197846753</v>
      </c>
      <c r="Q21" s="14"/>
      <c r="R21" s="9">
        <f>+[40]Magellan!J21</f>
        <v>1053715.9006391896</v>
      </c>
      <c r="S21" s="19">
        <f t="shared" si="8"/>
        <v>9.2732192259015189</v>
      </c>
      <c r="T21" s="9">
        <f>+[40]Magellan!K21</f>
        <v>3303009.0631727492</v>
      </c>
      <c r="U21" s="19">
        <f t="shared" ref="U21:U84" si="22">+T21/$T$110</f>
        <v>32.385299322222053</v>
      </c>
      <c r="V21" s="9">
        <f t="shared" si="9"/>
        <v>4356724.9638119387</v>
      </c>
      <c r="W21" s="19">
        <f t="shared" ref="W21:W84" si="23">+V21/$V$110</f>
        <v>20.205476107670119</v>
      </c>
      <c r="X21" s="14"/>
      <c r="Y21" s="9">
        <v>4249049.5309433956</v>
      </c>
      <c r="Z21" s="19">
        <v>8.1848958377591021</v>
      </c>
      <c r="AA21" s="9">
        <v>3405634.2466207747</v>
      </c>
      <c r="AB21" s="19">
        <v>17.514190005763819</v>
      </c>
      <c r="AC21" s="9">
        <v>7654683.7775641698</v>
      </c>
      <c r="AD21" s="19">
        <v>10.727110620017811</v>
      </c>
      <c r="AE21" s="14"/>
      <c r="AF21" s="9">
        <v>1008909.4164945853</v>
      </c>
      <c r="AG21" s="19">
        <v>4.4739605267002149</v>
      </c>
      <c r="AH21" s="9">
        <v>1852479.3634033161</v>
      </c>
      <c r="AI21" s="19">
        <v>15.799262807168519</v>
      </c>
      <c r="AJ21" s="9">
        <v>2861388.7798979012</v>
      </c>
      <c r="AK21" s="19">
        <v>8.3481312759961881</v>
      </c>
      <c r="AL21" s="14"/>
      <c r="AM21" s="9">
        <v>2453938.5341572543</v>
      </c>
      <c r="AN21" s="19">
        <f t="shared" si="10"/>
        <v>5.1734619088681644</v>
      </c>
      <c r="AO21" s="9">
        <v>3873513.2786705256</v>
      </c>
      <c r="AP21" s="19">
        <f t="shared" si="11"/>
        <v>23.682811471591275</v>
      </c>
      <c r="AQ21" s="9">
        <v>6327451.8128277799</v>
      </c>
      <c r="AR21" s="19">
        <f t="shared" si="12"/>
        <v>9.9193463023840778</v>
      </c>
      <c r="AS21" s="14"/>
      <c r="AT21" s="9">
        <f t="shared" si="13"/>
        <v>12441199.892359775</v>
      </c>
      <c r="AU21" s="9">
        <f t="shared" si="14"/>
        <v>5.150609709767858</v>
      </c>
      <c r="AV21" s="9">
        <f t="shared" si="15"/>
        <v>20849302.557688355</v>
      </c>
      <c r="AW21" s="19">
        <f t="shared" si="16"/>
        <v>20.197606583659983</v>
      </c>
      <c r="AX21" s="14"/>
      <c r="AY21" s="214">
        <f t="shared" si="17"/>
        <v>33290502.45004813</v>
      </c>
      <c r="AZ21" s="216">
        <f t="shared" si="18"/>
        <v>9.6557266093040273</v>
      </c>
      <c r="BB21" s="328" t="s">
        <v>84</v>
      </c>
      <c r="BC21" s="9">
        <v>12441199.892359775</v>
      </c>
      <c r="BD21" s="9">
        <v>20849302.557688355</v>
      </c>
      <c r="BE21" s="14"/>
      <c r="BF21" s="333">
        <f t="shared" si="19"/>
        <v>33290502.45004813</v>
      </c>
    </row>
    <row r="22" spans="1:58">
      <c r="A22" s="41">
        <v>10</v>
      </c>
      <c r="B22" s="41" t="s">
        <v>85</v>
      </c>
      <c r="C22" s="14"/>
      <c r="D22" s="9">
        <v>49105.700000000004</v>
      </c>
      <c r="E22" s="19">
        <v>0.19856411542069682</v>
      </c>
      <c r="F22" s="9">
        <v>1393.4100000000003</v>
      </c>
      <c r="G22" s="19">
        <v>6.9945385364482433E-3</v>
      </c>
      <c r="H22" s="9">
        <v>50499.110000000008</v>
      </c>
      <c r="I22" s="19">
        <v>0.11309535113925979</v>
      </c>
      <c r="J22" s="14"/>
      <c r="K22" s="9">
        <f>+[40]Anthem!J22</f>
        <v>124325.74926714024</v>
      </c>
      <c r="L22" s="19">
        <f t="shared" si="6"/>
        <v>0.14879065226597285</v>
      </c>
      <c r="M22" s="9">
        <f>+[40]Anthem!K22</f>
        <v>14748.535810520349</v>
      </c>
      <c r="N22" s="19">
        <f t="shared" si="20"/>
        <v>5.7656061369810822E-2</v>
      </c>
      <c r="O22" s="9">
        <f t="shared" si="7"/>
        <v>139074.28507766058</v>
      </c>
      <c r="P22" s="19">
        <f t="shared" si="21"/>
        <v>0.12743010442556565</v>
      </c>
      <c r="Q22" s="14"/>
      <c r="R22" s="9">
        <f>+[40]Magellan!J22</f>
        <v>31865.760344440474</v>
      </c>
      <c r="S22" s="19">
        <f t="shared" si="8"/>
        <v>0.28043439535721615</v>
      </c>
      <c r="T22" s="9">
        <f>+[40]Magellan!K22</f>
        <v>84.560057026387142</v>
      </c>
      <c r="U22" s="19">
        <f t="shared" si="22"/>
        <v>8.2909332221850105E-4</v>
      </c>
      <c r="V22" s="9">
        <f t="shared" si="9"/>
        <v>31950.320401466863</v>
      </c>
      <c r="W22" s="19">
        <f t="shared" si="23"/>
        <v>0.14817814777534127</v>
      </c>
      <c r="X22" s="14"/>
      <c r="Y22" s="9">
        <v>77297.388577713296</v>
      </c>
      <c r="Z22" s="19">
        <v>0.14889708143715252</v>
      </c>
      <c r="AA22" s="9">
        <v>5241.5800495901858</v>
      </c>
      <c r="AB22" s="19">
        <v>2.6955927228542998E-2</v>
      </c>
      <c r="AC22" s="9">
        <v>82538.968627303489</v>
      </c>
      <c r="AD22" s="19">
        <v>0.11566835060154669</v>
      </c>
      <c r="AE22" s="14"/>
      <c r="AF22" s="9">
        <v>38774.094175265112</v>
      </c>
      <c r="AG22" s="19">
        <v>0.17194186510957582</v>
      </c>
      <c r="AH22" s="9">
        <v>317.62107078919905</v>
      </c>
      <c r="AI22" s="19">
        <v>2.7088986088749695E-3</v>
      </c>
      <c r="AJ22" s="9">
        <v>39091.715246054315</v>
      </c>
      <c r="AK22" s="19">
        <v>0.11405048239881874</v>
      </c>
      <c r="AL22" s="14"/>
      <c r="AM22" s="9">
        <v>65933.036573191872</v>
      </c>
      <c r="AN22" s="19">
        <f t="shared" si="10"/>
        <v>0.13900187331487623</v>
      </c>
      <c r="AO22" s="9">
        <v>2439.1722308948802</v>
      </c>
      <c r="AP22" s="19">
        <f t="shared" si="11"/>
        <v>1.4913194285176391E-2</v>
      </c>
      <c r="AQ22" s="9">
        <v>68372.208804086753</v>
      </c>
      <c r="AR22" s="19">
        <f t="shared" si="12"/>
        <v>0.10718495164383632</v>
      </c>
      <c r="AS22" s="14"/>
      <c r="AT22" s="9">
        <f t="shared" si="13"/>
        <v>387301.72893775097</v>
      </c>
      <c r="AU22" s="9">
        <f t="shared" si="14"/>
        <v>0.16034145122141344</v>
      </c>
      <c r="AV22" s="9">
        <f t="shared" si="15"/>
        <v>24224.879218821003</v>
      </c>
      <c r="AW22" s="19">
        <f t="shared" si="16"/>
        <v>2.3467671335509456E-2</v>
      </c>
      <c r="AX22" s="14"/>
      <c r="AY22" s="214">
        <f t="shared" si="17"/>
        <v>411526.60815657198</v>
      </c>
      <c r="AZ22" s="216">
        <f t="shared" si="18"/>
        <v>0.11936102276546741</v>
      </c>
      <c r="BB22" s="328" t="s">
        <v>85</v>
      </c>
      <c r="BC22" s="9">
        <v>387301.72893775097</v>
      </c>
      <c r="BD22" s="9">
        <v>24224.879218821003</v>
      </c>
      <c r="BE22" s="14"/>
      <c r="BF22" s="333">
        <f t="shared" si="19"/>
        <v>411526.60815657198</v>
      </c>
    </row>
    <row r="23" spans="1:58">
      <c r="A23" s="41">
        <v>11</v>
      </c>
      <c r="B23" s="41" t="s">
        <v>86</v>
      </c>
      <c r="C23" s="14"/>
      <c r="D23" s="9">
        <v>6952584.5199999996</v>
      </c>
      <c r="E23" s="19">
        <v>28.113514217319572</v>
      </c>
      <c r="F23" s="9">
        <v>2746655.3</v>
      </c>
      <c r="G23" s="19">
        <v>13.787461222604836</v>
      </c>
      <c r="H23" s="9">
        <v>9699239.8200000003</v>
      </c>
      <c r="I23" s="19">
        <v>21.721945856606006</v>
      </c>
      <c r="J23" s="14"/>
      <c r="K23" s="9">
        <f>+[40]Anthem!J23</f>
        <v>10525346.628555007</v>
      </c>
      <c r="L23" s="19">
        <f t="shared" si="6"/>
        <v>12.596531285109068</v>
      </c>
      <c r="M23" s="9">
        <f>+[40]Anthem!K23</f>
        <v>2110744.989339863</v>
      </c>
      <c r="N23" s="19">
        <f t="shared" si="20"/>
        <v>8.2514796183761767</v>
      </c>
      <c r="O23" s="9">
        <f t="shared" si="7"/>
        <v>12636091.617894869</v>
      </c>
      <c r="P23" s="19">
        <f t="shared" si="21"/>
        <v>11.578117935319206</v>
      </c>
      <c r="Q23" s="14"/>
      <c r="R23" s="9">
        <f>+[40]Magellan!J23</f>
        <v>2674601.5464105117</v>
      </c>
      <c r="S23" s="19">
        <f t="shared" si="8"/>
        <v>23.537811725869151</v>
      </c>
      <c r="T23" s="9">
        <f>+[40]Magellan!K23</f>
        <v>3226369.9840360535</v>
      </c>
      <c r="U23" s="19">
        <f t="shared" si="22"/>
        <v>31.633869498642561</v>
      </c>
      <c r="V23" s="9">
        <f t="shared" si="9"/>
        <v>5900971.5304465648</v>
      </c>
      <c r="W23" s="19">
        <f t="shared" si="23"/>
        <v>27.367332172870753</v>
      </c>
      <c r="X23" s="14"/>
      <c r="Y23" s="9">
        <v>22652392.129329685</v>
      </c>
      <c r="Z23" s="19">
        <v>43.63504560359231</v>
      </c>
      <c r="AA23" s="9">
        <v>4366845.0431004493</v>
      </c>
      <c r="AB23" s="19">
        <v>22.457418581128564</v>
      </c>
      <c r="AC23" s="9">
        <v>27019237.172430135</v>
      </c>
      <c r="AD23" s="19">
        <v>37.864182824464898</v>
      </c>
      <c r="AE23" s="14"/>
      <c r="AF23" s="9">
        <v>9268767.0517489891</v>
      </c>
      <c r="AG23" s="19">
        <v>41.101903939784528</v>
      </c>
      <c r="AH23" s="9">
        <v>1151335.526236732</v>
      </c>
      <c r="AI23" s="19">
        <v>9.8194090134560224</v>
      </c>
      <c r="AJ23" s="9">
        <v>10420102.577985721</v>
      </c>
      <c r="AK23" s="19">
        <v>30.400756737948409</v>
      </c>
      <c r="AL23" s="14"/>
      <c r="AM23" s="9">
        <v>20461096.839633506</v>
      </c>
      <c r="AN23" s="19">
        <f t="shared" si="10"/>
        <v>43.136657108593781</v>
      </c>
      <c r="AO23" s="9">
        <v>4078550.2139257947</v>
      </c>
      <c r="AP23" s="19">
        <f t="shared" si="11"/>
        <v>24.936415301763258</v>
      </c>
      <c r="AQ23" s="9">
        <v>24539647.0535593</v>
      </c>
      <c r="AR23" s="19">
        <f t="shared" si="12"/>
        <v>38.470029399362431</v>
      </c>
      <c r="AS23" s="14"/>
      <c r="AT23" s="9">
        <f t="shared" si="13"/>
        <v>72534788.715677708</v>
      </c>
      <c r="AU23" s="9">
        <f t="shared" si="14"/>
        <v>30.029128242233206</v>
      </c>
      <c r="AV23" s="9">
        <f t="shared" si="15"/>
        <v>17680501.056638893</v>
      </c>
      <c r="AW23" s="19">
        <f t="shared" si="16"/>
        <v>17.127853728243391</v>
      </c>
      <c r="AX23" s="14"/>
      <c r="AY23" s="214">
        <f t="shared" si="17"/>
        <v>90215289.772316605</v>
      </c>
      <c r="AZ23" s="216">
        <f t="shared" si="18"/>
        <v>26.166447181976114</v>
      </c>
      <c r="BB23" s="328" t="s">
        <v>86</v>
      </c>
      <c r="BC23" s="9">
        <v>72534788.715677708</v>
      </c>
      <c r="BD23" s="9">
        <v>17680501.056638893</v>
      </c>
      <c r="BE23" s="14"/>
      <c r="BF23" s="333">
        <f t="shared" si="19"/>
        <v>90215289.772316605</v>
      </c>
    </row>
    <row r="24" spans="1:58">
      <c r="A24" s="41">
        <v>12</v>
      </c>
      <c r="B24" s="41" t="s">
        <v>87</v>
      </c>
      <c r="C24" s="14"/>
      <c r="D24" s="9">
        <v>-7023.16</v>
      </c>
      <c r="E24" s="19">
        <v>-2.8398893669330055E-2</v>
      </c>
      <c r="F24" s="9">
        <v>0</v>
      </c>
      <c r="G24" s="19">
        <v>0</v>
      </c>
      <c r="H24" s="9">
        <v>-7023.16</v>
      </c>
      <c r="I24" s="19">
        <v>-1.5728727621282905E-2</v>
      </c>
      <c r="J24" s="14"/>
      <c r="K24" s="9">
        <f>+[40]Anthem!J24</f>
        <v>45105.048394951089</v>
      </c>
      <c r="L24" s="19">
        <f t="shared" si="6"/>
        <v>5.3980849588548117E-2</v>
      </c>
      <c r="M24" s="9">
        <f>+[40]Anthem!K24</f>
        <v>2516.7456506208491</v>
      </c>
      <c r="N24" s="19">
        <f t="shared" si="20"/>
        <v>9.838647276490602E-3</v>
      </c>
      <c r="O24" s="9">
        <f t="shared" si="7"/>
        <v>47621.794045571936</v>
      </c>
      <c r="P24" s="19">
        <f t="shared" si="21"/>
        <v>4.3634595603143492E-2</v>
      </c>
      <c r="Q24" s="14"/>
      <c r="R24" s="9">
        <f>+[40]Magellan!J24</f>
        <v>0</v>
      </c>
      <c r="S24" s="19">
        <f t="shared" si="8"/>
        <v>0</v>
      </c>
      <c r="T24" s="9">
        <f>+[40]Magellan!K24</f>
        <v>0</v>
      </c>
      <c r="U24" s="19">
        <f t="shared" si="22"/>
        <v>0</v>
      </c>
      <c r="V24" s="9">
        <f t="shared" si="9"/>
        <v>0</v>
      </c>
      <c r="W24" s="19">
        <f t="shared" si="23"/>
        <v>0</v>
      </c>
      <c r="X24" s="14"/>
      <c r="Y24" s="9">
        <v>70746.4106707506</v>
      </c>
      <c r="Z24" s="19">
        <v>0.13627800712100868</v>
      </c>
      <c r="AA24" s="9">
        <v>116.04324949152328</v>
      </c>
      <c r="AB24" s="19">
        <v>5.9677680376201228E-4</v>
      </c>
      <c r="AC24" s="9">
        <v>70862.453920242129</v>
      </c>
      <c r="AD24" s="19">
        <v>9.930513187707965E-2</v>
      </c>
      <c r="AE24" s="14"/>
      <c r="AF24" s="9">
        <v>0</v>
      </c>
      <c r="AG24" s="19">
        <v>0</v>
      </c>
      <c r="AH24" s="9">
        <v>0</v>
      </c>
      <c r="AI24" s="19">
        <v>0</v>
      </c>
      <c r="AJ24" s="9">
        <v>0</v>
      </c>
      <c r="AK24" s="19">
        <v>0</v>
      </c>
      <c r="AL24" s="14"/>
      <c r="AM24" s="9">
        <v>0</v>
      </c>
      <c r="AN24" s="19">
        <f t="shared" si="10"/>
        <v>0</v>
      </c>
      <c r="AO24" s="9">
        <v>0</v>
      </c>
      <c r="AP24" s="19">
        <f t="shared" si="11"/>
        <v>0</v>
      </c>
      <c r="AQ24" s="9">
        <v>0</v>
      </c>
      <c r="AR24" s="19">
        <f t="shared" si="12"/>
        <v>0</v>
      </c>
      <c r="AS24" s="14"/>
      <c r="AT24" s="9">
        <f t="shared" si="13"/>
        <v>108828.29906570169</v>
      </c>
      <c r="AU24" s="9">
        <f t="shared" si="14"/>
        <v>4.5054504285358357E-2</v>
      </c>
      <c r="AV24" s="9">
        <f t="shared" si="15"/>
        <v>2632.7889001123722</v>
      </c>
      <c r="AW24" s="19">
        <f t="shared" si="16"/>
        <v>2.5504946400563152E-3</v>
      </c>
      <c r="AX24" s="14"/>
      <c r="AY24" s="214">
        <f t="shared" si="17"/>
        <v>111461.08796581406</v>
      </c>
      <c r="AZ24" s="216">
        <f t="shared" si="18"/>
        <v>3.2328673758780464E-2</v>
      </c>
      <c r="BB24" s="328" t="s">
        <v>87</v>
      </c>
      <c r="BC24" s="9">
        <v>108828.29906570169</v>
      </c>
      <c r="BD24" s="9">
        <v>2632.7889001123722</v>
      </c>
      <c r="BE24" s="14"/>
      <c r="BF24" s="333">
        <f t="shared" si="19"/>
        <v>111461.08796581406</v>
      </c>
    </row>
    <row r="25" spans="1:58">
      <c r="A25" s="41">
        <v>13</v>
      </c>
      <c r="B25" s="41" t="s">
        <v>88</v>
      </c>
      <c r="C25" s="14"/>
      <c r="D25" s="9">
        <v>18.2</v>
      </c>
      <c r="E25" s="19">
        <v>7.3593633746320313E-5</v>
      </c>
      <c r="F25" s="9">
        <v>0</v>
      </c>
      <c r="G25" s="19">
        <v>0</v>
      </c>
      <c r="H25" s="9">
        <v>18.2</v>
      </c>
      <c r="I25" s="19">
        <v>4.0759834989854834E-5</v>
      </c>
      <c r="J25" s="14"/>
      <c r="K25" s="9">
        <f>+[40]Anthem!J25</f>
        <v>47.262247299675437</v>
      </c>
      <c r="L25" s="19">
        <f t="shared" si="6"/>
        <v>5.6562543517548329E-5</v>
      </c>
      <c r="M25" s="9">
        <f>+[40]Anthem!K25</f>
        <v>1.2425105827975642</v>
      </c>
      <c r="N25" s="19">
        <f t="shared" si="20"/>
        <v>4.8573137926895188E-6</v>
      </c>
      <c r="O25" s="9">
        <f t="shared" si="7"/>
        <v>48.504757882473001</v>
      </c>
      <c r="P25" s="19">
        <f t="shared" si="21"/>
        <v>4.4443632111060612E-5</v>
      </c>
      <c r="Q25" s="14"/>
      <c r="R25" s="9">
        <f>+[40]Magellan!J25</f>
        <v>-217.12108716370676</v>
      </c>
      <c r="S25" s="19">
        <f t="shared" si="8"/>
        <v>-1.9107725703045567E-3</v>
      </c>
      <c r="T25" s="9">
        <f>+[40]Magellan!K25</f>
        <v>0</v>
      </c>
      <c r="U25" s="19">
        <f t="shared" si="22"/>
        <v>0</v>
      </c>
      <c r="V25" s="9">
        <f t="shared" si="9"/>
        <v>-217.12108716370676</v>
      </c>
      <c r="W25" s="19">
        <f t="shared" si="23"/>
        <v>-1.0069570550350234E-3</v>
      </c>
      <c r="X25" s="14"/>
      <c r="Y25" s="9">
        <v>0</v>
      </c>
      <c r="Z25" s="19">
        <v>0</v>
      </c>
      <c r="AA25" s="9">
        <v>0</v>
      </c>
      <c r="AB25" s="19">
        <v>0</v>
      </c>
      <c r="AC25" s="9">
        <v>0</v>
      </c>
      <c r="AD25" s="19">
        <v>0</v>
      </c>
      <c r="AE25" s="14"/>
      <c r="AF25" s="9">
        <v>49939.774274214789</v>
      </c>
      <c r="AG25" s="19">
        <v>0.22145553918155442</v>
      </c>
      <c r="AH25" s="9">
        <v>114.3360091765903</v>
      </c>
      <c r="AI25" s="19">
        <v>9.75138883050808E-4</v>
      </c>
      <c r="AJ25" s="9">
        <v>50054.110283391383</v>
      </c>
      <c r="AK25" s="19">
        <v>0.1460333829798032</v>
      </c>
      <c r="AL25" s="14"/>
      <c r="AM25" s="9">
        <v>0</v>
      </c>
      <c r="AN25" s="19">
        <f t="shared" si="10"/>
        <v>0</v>
      </c>
      <c r="AO25" s="9">
        <v>0</v>
      </c>
      <c r="AP25" s="19">
        <f t="shared" si="11"/>
        <v>0</v>
      </c>
      <c r="AQ25" s="9">
        <v>0</v>
      </c>
      <c r="AR25" s="19">
        <f t="shared" si="12"/>
        <v>0</v>
      </c>
      <c r="AS25" s="14"/>
      <c r="AT25" s="9">
        <f t="shared" si="13"/>
        <v>49788.115434350759</v>
      </c>
      <c r="AU25" s="9">
        <f t="shared" si="14"/>
        <v>2.061209151897728E-2</v>
      </c>
      <c r="AV25" s="9">
        <f t="shared" si="15"/>
        <v>115.57851975938786</v>
      </c>
      <c r="AW25" s="19">
        <f t="shared" si="16"/>
        <v>1.1196583027958672E-4</v>
      </c>
      <c r="AX25" s="14"/>
      <c r="AY25" s="214">
        <f t="shared" si="17"/>
        <v>49903.693954110146</v>
      </c>
      <c r="AZ25" s="216">
        <f t="shared" si="18"/>
        <v>1.447429116872849E-2</v>
      </c>
      <c r="BB25" s="328" t="s">
        <v>88</v>
      </c>
      <c r="BC25" s="9">
        <v>49788.115434350759</v>
      </c>
      <c r="BD25" s="9">
        <v>115.57851975938786</v>
      </c>
      <c r="BE25" s="14"/>
      <c r="BF25" s="333">
        <f t="shared" si="19"/>
        <v>49903.693954110146</v>
      </c>
    </row>
    <row r="26" spans="1:58">
      <c r="A26" s="41">
        <v>14</v>
      </c>
      <c r="B26" s="41" t="s">
        <v>89</v>
      </c>
      <c r="C26" s="14"/>
      <c r="D26" s="9">
        <v>211963.36000000002</v>
      </c>
      <c r="E26" s="19">
        <v>0.85709636722414528</v>
      </c>
      <c r="F26" s="9">
        <v>388968.10000000009</v>
      </c>
      <c r="G26" s="19">
        <v>1.9525138795466186</v>
      </c>
      <c r="H26" s="9">
        <v>600931.46000000008</v>
      </c>
      <c r="I26" s="19">
        <v>1.3458168763633271</v>
      </c>
      <c r="J26" s="14"/>
      <c r="K26" s="9">
        <f>+[40]Anthem!J26</f>
        <v>1298780.5140935706</v>
      </c>
      <c r="L26" s="19">
        <f t="shared" si="6"/>
        <v>1.5543554008839073</v>
      </c>
      <c r="M26" s="9">
        <f>+[40]Anthem!K26</f>
        <v>1084877.9315433879</v>
      </c>
      <c r="N26" s="19">
        <f t="shared" si="20"/>
        <v>4.2410846339879589</v>
      </c>
      <c r="O26" s="9">
        <f t="shared" si="7"/>
        <v>2383658.4456369588</v>
      </c>
      <c r="P26" s="19">
        <f t="shared" si="21"/>
        <v>2.1840834520399079</v>
      </c>
      <c r="Q26" s="14"/>
      <c r="R26" s="9">
        <f>+[40]Magellan!J26</f>
        <v>332990.74686185364</v>
      </c>
      <c r="S26" s="19">
        <f t="shared" si="8"/>
        <v>2.930482679414359</v>
      </c>
      <c r="T26" s="9">
        <f>+[40]Magellan!K26</f>
        <v>499905.83994949202</v>
      </c>
      <c r="U26" s="19">
        <f t="shared" si="22"/>
        <v>4.9014701292221083</v>
      </c>
      <c r="V26" s="9">
        <f t="shared" si="9"/>
        <v>832896.58681134565</v>
      </c>
      <c r="W26" s="19">
        <f t="shared" si="23"/>
        <v>3.8627804657772002</v>
      </c>
      <c r="X26" s="14"/>
      <c r="Y26" s="9">
        <v>1680944.4425180424</v>
      </c>
      <c r="Z26" s="19">
        <v>3.2379841823155964</v>
      </c>
      <c r="AA26" s="9">
        <v>1380822.7707154292</v>
      </c>
      <c r="AB26" s="19">
        <v>7.1011713587833851</v>
      </c>
      <c r="AC26" s="9">
        <v>3061767.2132334718</v>
      </c>
      <c r="AD26" s="19">
        <v>4.290695284547799</v>
      </c>
      <c r="AE26" s="14"/>
      <c r="AF26" s="9">
        <v>398907.41821337125</v>
      </c>
      <c r="AG26" s="19">
        <v>1.7689358565958984</v>
      </c>
      <c r="AH26" s="9">
        <v>484575.2495278439</v>
      </c>
      <c r="AI26" s="19">
        <v>4.132802701280534</v>
      </c>
      <c r="AJ26" s="9">
        <v>883482.66774121509</v>
      </c>
      <c r="AK26" s="19">
        <v>2.5775697948442198</v>
      </c>
      <c r="AL26" s="14"/>
      <c r="AM26" s="9">
        <v>1045126.2758285579</v>
      </c>
      <c r="AN26" s="19">
        <f t="shared" si="10"/>
        <v>2.2033644700938537</v>
      </c>
      <c r="AO26" s="9">
        <v>581935.51010226272</v>
      </c>
      <c r="AP26" s="19">
        <f t="shared" si="11"/>
        <v>3.5579764371187146</v>
      </c>
      <c r="AQ26" s="9">
        <v>1627061.7859308207</v>
      </c>
      <c r="AR26" s="19">
        <f t="shared" si="12"/>
        <v>2.5506933576805104</v>
      </c>
      <c r="AS26" s="14"/>
      <c r="AT26" s="9">
        <f t="shared" si="13"/>
        <v>4968712.757515396</v>
      </c>
      <c r="AU26" s="9">
        <f t="shared" si="14"/>
        <v>2.0570282927149481</v>
      </c>
      <c r="AV26" s="9">
        <f t="shared" si="15"/>
        <v>4421085.4018384153</v>
      </c>
      <c r="AW26" s="19">
        <f t="shared" si="16"/>
        <v>4.2828935582867356</v>
      </c>
      <c r="AX26" s="14"/>
      <c r="AY26" s="214">
        <f t="shared" si="17"/>
        <v>9389798.1593538113</v>
      </c>
      <c r="AZ26" s="216">
        <f t="shared" si="18"/>
        <v>2.7234591631444567</v>
      </c>
      <c r="BB26" s="328" t="s">
        <v>89</v>
      </c>
      <c r="BC26" s="9">
        <v>4968712.757515396</v>
      </c>
      <c r="BD26" s="9">
        <v>4421085.4018384153</v>
      </c>
      <c r="BE26" s="14"/>
      <c r="BF26" s="333">
        <f t="shared" si="19"/>
        <v>9389798.1593538113</v>
      </c>
    </row>
    <row r="27" spans="1:58">
      <c r="A27" s="41">
        <v>15</v>
      </c>
      <c r="B27" s="41" t="s">
        <v>90</v>
      </c>
      <c r="C27" s="14"/>
      <c r="D27" s="9">
        <v>500110.4700000002</v>
      </c>
      <c r="E27" s="19">
        <v>2.0222498220813256</v>
      </c>
      <c r="F27" s="9">
        <v>0</v>
      </c>
      <c r="G27" s="19">
        <v>0</v>
      </c>
      <c r="H27" s="9">
        <v>500110.4700000002</v>
      </c>
      <c r="I27" s="19">
        <v>1.1200230897746568</v>
      </c>
      <c r="J27" s="14"/>
      <c r="K27" s="9">
        <f>+[40]Anthem!J27</f>
        <v>1104858.4566617934</v>
      </c>
      <c r="L27" s="19">
        <f t="shared" si="6"/>
        <v>1.3222732329973892</v>
      </c>
      <c r="M27" s="9">
        <f>+[40]Anthem!K27</f>
        <v>-12.324116539664828</v>
      </c>
      <c r="N27" s="19">
        <f t="shared" si="20"/>
        <v>-4.8178343170361565E-5</v>
      </c>
      <c r="O27" s="9">
        <f t="shared" si="7"/>
        <v>1104846.1325452537</v>
      </c>
      <c r="P27" s="19">
        <f t="shared" si="21"/>
        <v>1.0123414113961113</v>
      </c>
      <c r="Q27" s="14"/>
      <c r="R27" s="9">
        <f>+[40]Magellan!J27</f>
        <v>450437.56852601026</v>
      </c>
      <c r="S27" s="19">
        <f t="shared" si="8"/>
        <v>3.9640725910939913</v>
      </c>
      <c r="T27" s="9">
        <f>+[40]Magellan!K27</f>
        <v>0</v>
      </c>
      <c r="U27" s="19">
        <f t="shared" si="22"/>
        <v>0</v>
      </c>
      <c r="V27" s="9">
        <f t="shared" si="9"/>
        <v>450437.56852601026</v>
      </c>
      <c r="W27" s="19">
        <f t="shared" si="23"/>
        <v>2.0890245779678707</v>
      </c>
      <c r="X27" s="14"/>
      <c r="Y27" s="9">
        <v>1102075.5381325502</v>
      </c>
      <c r="Z27" s="19">
        <v>2.122915588360883</v>
      </c>
      <c r="AA27" s="9">
        <v>27.451091277564647</v>
      </c>
      <c r="AB27" s="19">
        <v>1.4117300734155127E-4</v>
      </c>
      <c r="AC27" s="9">
        <v>1102102.9892238278</v>
      </c>
      <c r="AD27" s="19">
        <v>1.5444636282308124</v>
      </c>
      <c r="AE27" s="14"/>
      <c r="AF27" s="9">
        <v>95811.224663601752</v>
      </c>
      <c r="AG27" s="19">
        <v>0.42487029078299898</v>
      </c>
      <c r="AH27" s="9">
        <v>51911.813394523218</v>
      </c>
      <c r="AI27" s="19">
        <v>0.44274090109699038</v>
      </c>
      <c r="AJ27" s="9">
        <v>147723.03805812498</v>
      </c>
      <c r="AK27" s="19">
        <v>0.43098348706120637</v>
      </c>
      <c r="AL27" s="14"/>
      <c r="AM27" s="9">
        <v>1078243.9518779216</v>
      </c>
      <c r="AN27" s="19">
        <f t="shared" si="10"/>
        <v>2.2731840817779987</v>
      </c>
      <c r="AO27" s="9">
        <v>0</v>
      </c>
      <c r="AP27" s="19">
        <f t="shared" si="11"/>
        <v>0</v>
      </c>
      <c r="AQ27" s="9">
        <v>1078243.9518779216</v>
      </c>
      <c r="AR27" s="19">
        <f t="shared" si="12"/>
        <v>1.6903289781591209</v>
      </c>
      <c r="AS27" s="14"/>
      <c r="AT27" s="9">
        <f t="shared" si="13"/>
        <v>4331537.2098618774</v>
      </c>
      <c r="AU27" s="9">
        <f t="shared" si="14"/>
        <v>1.7932400254284249</v>
      </c>
      <c r="AV27" s="9">
        <f t="shared" si="15"/>
        <v>51926.940369261116</v>
      </c>
      <c r="AW27" s="19">
        <f t="shared" si="16"/>
        <v>5.0303836771976522E-2</v>
      </c>
      <c r="AX27" s="14"/>
      <c r="AY27" s="214">
        <f t="shared" si="17"/>
        <v>4383464.1502311388</v>
      </c>
      <c r="AZ27" s="216">
        <f t="shared" si="18"/>
        <v>1.2713995981233945</v>
      </c>
      <c r="BB27" s="328" t="s">
        <v>90</v>
      </c>
      <c r="BC27" s="9">
        <v>4331537.2098618774</v>
      </c>
      <c r="BD27" s="9">
        <v>51926.940369261116</v>
      </c>
      <c r="BE27" s="14"/>
      <c r="BF27" s="333">
        <f t="shared" si="19"/>
        <v>4383464.1502311388</v>
      </c>
    </row>
    <row r="28" spans="1:58">
      <c r="A28" s="41">
        <v>16</v>
      </c>
      <c r="B28" s="41" t="s">
        <v>91</v>
      </c>
      <c r="C28" s="14"/>
      <c r="D28" s="9">
        <v>24780.440000000017</v>
      </c>
      <c r="E28" s="19">
        <v>0.10020234205673995</v>
      </c>
      <c r="F28" s="9">
        <v>73379.539999999994</v>
      </c>
      <c r="G28" s="19">
        <v>0.36834529701727786</v>
      </c>
      <c r="H28" s="9">
        <v>98159.98000000001</v>
      </c>
      <c r="I28" s="19">
        <v>0.21983431798942038</v>
      </c>
      <c r="J28" s="14"/>
      <c r="K28" s="9">
        <f>+[40]Anthem!J28</f>
        <v>442626.65902968659</v>
      </c>
      <c r="L28" s="19">
        <f t="shared" si="6"/>
        <v>0.52972702513800274</v>
      </c>
      <c r="M28" s="9">
        <f>+[40]Anthem!K28</f>
        <v>366318.31331093697</v>
      </c>
      <c r="N28" s="19">
        <f t="shared" si="20"/>
        <v>1.432038503651015</v>
      </c>
      <c r="O28" s="9">
        <f t="shared" si="7"/>
        <v>808944.97234062362</v>
      </c>
      <c r="P28" s="19">
        <f t="shared" si="21"/>
        <v>0.74121497185722585</v>
      </c>
      <c r="Q28" s="14"/>
      <c r="R28" s="9">
        <f>+[40]Magellan!J28</f>
        <v>56667.877699582583</v>
      </c>
      <c r="S28" s="19">
        <f t="shared" si="8"/>
        <v>0.49870525125039677</v>
      </c>
      <c r="T28" s="9">
        <f>+[40]Magellan!K28</f>
        <v>103628.16269649885</v>
      </c>
      <c r="U28" s="19">
        <f t="shared" si="22"/>
        <v>1.0160520310272363</v>
      </c>
      <c r="V28" s="9">
        <f t="shared" si="9"/>
        <v>160296.04039608143</v>
      </c>
      <c r="W28" s="19">
        <f t="shared" si="23"/>
        <v>0.74341571737484491</v>
      </c>
      <c r="X28" s="14"/>
      <c r="Y28" s="9">
        <v>66075.341937358287</v>
      </c>
      <c r="Z28" s="19">
        <v>0.12728018048815676</v>
      </c>
      <c r="AA28" s="9">
        <v>47347.608108312699</v>
      </c>
      <c r="AB28" s="19">
        <v>0.24349502755624941</v>
      </c>
      <c r="AC28" s="9">
        <v>113422.95004567099</v>
      </c>
      <c r="AD28" s="19">
        <v>0.15894850360178284</v>
      </c>
      <c r="AE28" s="14"/>
      <c r="AF28" s="9">
        <v>81348.418196101004</v>
      </c>
      <c r="AG28" s="19">
        <v>0.36073566761165288</v>
      </c>
      <c r="AH28" s="9">
        <v>43472.492665000478</v>
      </c>
      <c r="AI28" s="19">
        <v>0.37076436589027367</v>
      </c>
      <c r="AJ28" s="9">
        <v>124820.91086110148</v>
      </c>
      <c r="AK28" s="19">
        <v>0.36416629476511558</v>
      </c>
      <c r="AL28" s="14"/>
      <c r="AM28" s="9">
        <v>446175.96289229509</v>
      </c>
      <c r="AN28" s="19">
        <f t="shared" si="10"/>
        <v>0.94064065441988964</v>
      </c>
      <c r="AO28" s="9">
        <v>211642.86113316682</v>
      </c>
      <c r="AP28" s="19">
        <f t="shared" si="11"/>
        <v>1.2939927189936709</v>
      </c>
      <c r="AQ28" s="9">
        <v>657818.82402546192</v>
      </c>
      <c r="AR28" s="19">
        <f t="shared" si="12"/>
        <v>1.031241787808967</v>
      </c>
      <c r="AS28" s="14"/>
      <c r="AT28" s="9">
        <f t="shared" si="13"/>
        <v>1117674.6997550237</v>
      </c>
      <c r="AU28" s="9">
        <f t="shared" si="14"/>
        <v>0.462713099277131</v>
      </c>
      <c r="AV28" s="9">
        <f t="shared" si="15"/>
        <v>845788.97791391576</v>
      </c>
      <c r="AW28" s="19">
        <f t="shared" si="16"/>
        <v>0.81935177358734645</v>
      </c>
      <c r="AX28" s="14"/>
      <c r="AY28" s="214">
        <f t="shared" si="17"/>
        <v>1963463.6776689393</v>
      </c>
      <c r="AZ28" s="216">
        <f t="shared" si="18"/>
        <v>0.56949180948281275</v>
      </c>
      <c r="BB28" s="328" t="s">
        <v>91</v>
      </c>
      <c r="BC28" s="9">
        <v>1117674.6997550237</v>
      </c>
      <c r="BD28" s="9">
        <v>845788.97791391576</v>
      </c>
      <c r="BE28" s="14"/>
      <c r="BF28" s="333">
        <f t="shared" si="19"/>
        <v>1963463.6776689393</v>
      </c>
    </row>
    <row r="29" spans="1:58">
      <c r="A29" s="41">
        <v>17</v>
      </c>
      <c r="B29" s="41" t="s">
        <v>92</v>
      </c>
      <c r="C29" s="14"/>
      <c r="D29" s="9">
        <v>6383.489999999998</v>
      </c>
      <c r="E29" s="19">
        <v>2.5812320059521877E-2</v>
      </c>
      <c r="F29" s="9">
        <v>92152.72</v>
      </c>
      <c r="G29" s="19">
        <v>0.46258154547371172</v>
      </c>
      <c r="H29" s="9">
        <v>98536.209999999992</v>
      </c>
      <c r="I29" s="19">
        <v>0.22067690440251006</v>
      </c>
      <c r="J29" s="14"/>
      <c r="K29" s="9">
        <f>+[40]Anthem!J29</f>
        <v>1132404.6815743293</v>
      </c>
      <c r="L29" s="19">
        <f t="shared" si="6"/>
        <v>1.3552400222293983</v>
      </c>
      <c r="M29" s="9">
        <f>+[40]Anthem!K29</f>
        <v>350314.64520683186</v>
      </c>
      <c r="N29" s="19">
        <f t="shared" si="20"/>
        <v>1.3694757867680154</v>
      </c>
      <c r="O29" s="9">
        <f t="shared" si="7"/>
        <v>1482719.3267811611</v>
      </c>
      <c r="P29" s="19">
        <f t="shared" si="21"/>
        <v>1.3585766667074357</v>
      </c>
      <c r="Q29" s="14"/>
      <c r="R29" s="9">
        <f>+[40]Magellan!J29</f>
        <v>41755.160177167541</v>
      </c>
      <c r="S29" s="19">
        <f t="shared" si="8"/>
        <v>0.36746598765438299</v>
      </c>
      <c r="T29" s="9">
        <f>+[40]Magellan!K29</f>
        <v>160240.93534116974</v>
      </c>
      <c r="U29" s="19">
        <f t="shared" si="22"/>
        <v>1.5711281911263713</v>
      </c>
      <c r="V29" s="9">
        <f t="shared" si="9"/>
        <v>201996.09551833727</v>
      </c>
      <c r="W29" s="19">
        <f t="shared" si="23"/>
        <v>0.93681086498224786</v>
      </c>
      <c r="X29" s="14"/>
      <c r="Y29" s="9">
        <v>945376.02800587227</v>
      </c>
      <c r="Z29" s="19">
        <v>1.8210671022760492</v>
      </c>
      <c r="AA29" s="9">
        <v>495790.59753437893</v>
      </c>
      <c r="AB29" s="19">
        <v>2.5497073671091743</v>
      </c>
      <c r="AC29" s="9">
        <v>1441166.6255402511</v>
      </c>
      <c r="AD29" s="19">
        <v>2.0196201780875542</v>
      </c>
      <c r="AE29" s="14"/>
      <c r="AF29" s="9">
        <v>442528.29011947947</v>
      </c>
      <c r="AG29" s="19">
        <v>1.9623705256133046</v>
      </c>
      <c r="AH29" s="9">
        <v>142040.35143915736</v>
      </c>
      <c r="AI29" s="19">
        <v>1.2114212368266144</v>
      </c>
      <c r="AJ29" s="9">
        <v>584568.64155863679</v>
      </c>
      <c r="AK29" s="19">
        <v>1.7054850406369415</v>
      </c>
      <c r="AL29" s="14"/>
      <c r="AM29" s="9">
        <v>117973.11186640763</v>
      </c>
      <c r="AN29" s="19">
        <f t="shared" si="10"/>
        <v>0.24871421676464509</v>
      </c>
      <c r="AO29" s="9">
        <v>175005.19070245314</v>
      </c>
      <c r="AP29" s="19">
        <f t="shared" si="11"/>
        <v>1.0699885710417902</v>
      </c>
      <c r="AQ29" s="9">
        <v>292978.30256886076</v>
      </c>
      <c r="AR29" s="19">
        <f t="shared" si="12"/>
        <v>0.45929282880882405</v>
      </c>
      <c r="AS29" s="14"/>
      <c r="AT29" s="9">
        <f t="shared" si="13"/>
        <v>2686420.7617432559</v>
      </c>
      <c r="AU29" s="9">
        <f t="shared" si="14"/>
        <v>1.1121680368188596</v>
      </c>
      <c r="AV29" s="9">
        <f t="shared" si="15"/>
        <v>1415544.4402239909</v>
      </c>
      <c r="AW29" s="19">
        <f t="shared" si="16"/>
        <v>1.3712981346125814</v>
      </c>
      <c r="AX29" s="14"/>
      <c r="AY29" s="214">
        <f t="shared" si="17"/>
        <v>4101965.2019672468</v>
      </c>
      <c r="AZ29" s="216">
        <f t="shared" si="18"/>
        <v>1.1897523808931592</v>
      </c>
      <c r="BB29" s="328" t="s">
        <v>92</v>
      </c>
      <c r="BC29" s="9">
        <v>2686420.7617432559</v>
      </c>
      <c r="BD29" s="9">
        <v>1415544.4402239909</v>
      </c>
      <c r="BE29" s="14"/>
      <c r="BF29" s="333">
        <f t="shared" si="19"/>
        <v>4101965.2019672468</v>
      </c>
    </row>
    <row r="30" spans="1:58">
      <c r="A30" s="41">
        <v>18</v>
      </c>
      <c r="B30" s="41" t="s">
        <v>93</v>
      </c>
      <c r="C30" s="14"/>
      <c r="D30" s="9">
        <v>24564.420000000006</v>
      </c>
      <c r="E30" s="19">
        <v>9.9328842234658585E-2</v>
      </c>
      <c r="F30" s="9">
        <v>3925.2999999999956</v>
      </c>
      <c r="G30" s="19">
        <v>1.9703936470328368E-2</v>
      </c>
      <c r="H30" s="9">
        <v>28489.72</v>
      </c>
      <c r="I30" s="19">
        <v>6.3804191544349839E-2</v>
      </c>
      <c r="J30" s="14"/>
      <c r="K30" s="9">
        <f>+[40]Anthem!J30</f>
        <v>16337.998943474242</v>
      </c>
      <c r="L30" s="19">
        <f t="shared" si="6"/>
        <v>1.9553001159051245E-2</v>
      </c>
      <c r="M30" s="9">
        <f>+[40]Anthem!K30</f>
        <v>9237.2834072552978</v>
      </c>
      <c r="N30" s="19">
        <f t="shared" si="20"/>
        <v>3.6111067963719198E-2</v>
      </c>
      <c r="O30" s="9">
        <f t="shared" si="7"/>
        <v>25575.28235072954</v>
      </c>
      <c r="P30" s="19">
        <f t="shared" si="21"/>
        <v>2.3433957606518681E-2</v>
      </c>
      <c r="Q30" s="14"/>
      <c r="R30" s="9">
        <f>+[40]Magellan!J30</f>
        <v>2554.210774477649</v>
      </c>
      <c r="S30" s="19">
        <f t="shared" si="8"/>
        <v>2.2478313600964965E-2</v>
      </c>
      <c r="T30" s="9">
        <f>+[40]Magellan!K30</f>
        <v>-2516.5931981703543</v>
      </c>
      <c r="U30" s="19">
        <f t="shared" si="22"/>
        <v>-2.4674659510842665E-2</v>
      </c>
      <c r="V30" s="9">
        <f t="shared" si="9"/>
        <v>37.617576307294712</v>
      </c>
      <c r="W30" s="19">
        <f t="shared" si="23"/>
        <v>1.7446156129177914E-4</v>
      </c>
      <c r="X30" s="14"/>
      <c r="Y30" s="9">
        <v>9205.1592941470844</v>
      </c>
      <c r="Z30" s="19">
        <v>1.7731793767969066E-2</v>
      </c>
      <c r="AA30" s="9">
        <v>7705.6087726413316</v>
      </c>
      <c r="AB30" s="19">
        <v>3.9627712896072677E-2</v>
      </c>
      <c r="AC30" s="9">
        <v>16910.768066788416</v>
      </c>
      <c r="AD30" s="19">
        <v>2.3698389769358879E-2</v>
      </c>
      <c r="AE30" s="14"/>
      <c r="AF30" s="9">
        <v>20354.205678939739</v>
      </c>
      <c r="AG30" s="19">
        <v>9.0259751045154865E-2</v>
      </c>
      <c r="AH30" s="9">
        <v>4650.055141325458</v>
      </c>
      <c r="AI30" s="19">
        <v>3.9658980659657131E-2</v>
      </c>
      <c r="AJ30" s="9">
        <v>25004.260820265197</v>
      </c>
      <c r="AK30" s="19">
        <v>7.2950188822041198E-2</v>
      </c>
      <c r="AL30" s="14"/>
      <c r="AM30" s="9">
        <v>0</v>
      </c>
      <c r="AN30" s="19">
        <f t="shared" si="10"/>
        <v>0</v>
      </c>
      <c r="AO30" s="9">
        <v>2058.9021443983452</v>
      </c>
      <c r="AP30" s="19">
        <f t="shared" si="11"/>
        <v>1.2588208124324981E-2</v>
      </c>
      <c r="AQ30" s="9">
        <v>2058.9021443983452</v>
      </c>
      <c r="AR30" s="19">
        <f t="shared" si="12"/>
        <v>3.227675844421993E-3</v>
      </c>
      <c r="AS30" s="14"/>
      <c r="AT30" s="9">
        <f t="shared" si="13"/>
        <v>73015.994691038708</v>
      </c>
      <c r="AU30" s="9">
        <f t="shared" si="14"/>
        <v>3.0228345696380433E-2</v>
      </c>
      <c r="AV30" s="9">
        <f t="shared" si="15"/>
        <v>25060.556267450072</v>
      </c>
      <c r="AW30" s="19">
        <f t="shared" si="16"/>
        <v>2.4277227252907752E-2</v>
      </c>
      <c r="AX30" s="14"/>
      <c r="AY30" s="214">
        <f t="shared" si="17"/>
        <v>98076.550958488777</v>
      </c>
      <c r="AZ30" s="216">
        <f t="shared" si="18"/>
        <v>2.8446562627271889E-2</v>
      </c>
      <c r="BB30" s="328" t="s">
        <v>93</v>
      </c>
      <c r="BC30" s="9">
        <v>73015.994691038708</v>
      </c>
      <c r="BD30" s="9">
        <v>25060.556267450072</v>
      </c>
      <c r="BE30" s="14"/>
      <c r="BF30" s="333">
        <f t="shared" si="19"/>
        <v>98076.550958488777</v>
      </c>
    </row>
    <row r="31" spans="1:58">
      <c r="A31" s="41">
        <v>19</v>
      </c>
      <c r="B31" s="41" t="s">
        <v>94</v>
      </c>
      <c r="C31" s="14"/>
      <c r="D31" s="9">
        <v>3388384.1999999997</v>
      </c>
      <c r="E31" s="19">
        <v>13.701291527836185</v>
      </c>
      <c r="F31" s="9">
        <v>562592.89999999991</v>
      </c>
      <c r="G31" s="19">
        <v>2.8240630678566765</v>
      </c>
      <c r="H31" s="9">
        <v>3950977.0999999996</v>
      </c>
      <c r="I31" s="19">
        <v>8.8484161892689652</v>
      </c>
      <c r="J31" s="14"/>
      <c r="K31" s="9">
        <f>+[40]Anthem!J31</f>
        <v>5473981.377828816</v>
      </c>
      <c r="L31" s="19">
        <f t="shared" si="6"/>
        <v>6.5511550463199795</v>
      </c>
      <c r="M31" s="9">
        <f>+[40]Anthem!K31</f>
        <v>1333522.4844641145</v>
      </c>
      <c r="N31" s="19">
        <f t="shared" si="20"/>
        <v>5.2131042152294143</v>
      </c>
      <c r="O31" s="9">
        <f t="shared" si="7"/>
        <v>6807503.8622929305</v>
      </c>
      <c r="P31" s="19">
        <f t="shared" si="21"/>
        <v>6.2375364904088419</v>
      </c>
      <c r="Q31" s="14"/>
      <c r="R31" s="9">
        <f>+[40]Magellan!J31</f>
        <v>3517935.9536341936</v>
      </c>
      <c r="S31" s="19">
        <f t="shared" si="8"/>
        <v>30.959570127908066</v>
      </c>
      <c r="T31" s="9">
        <f>+[40]Magellan!K31</f>
        <v>287979.15492099588</v>
      </c>
      <c r="U31" s="19">
        <f t="shared" si="22"/>
        <v>2.8235741871439233</v>
      </c>
      <c r="V31" s="9">
        <f t="shared" si="9"/>
        <v>3805915.1085551893</v>
      </c>
      <c r="W31" s="19">
        <f t="shared" si="23"/>
        <v>17.650948231179658</v>
      </c>
      <c r="X31" s="14"/>
      <c r="Y31" s="9">
        <v>6589377.5897790398</v>
      </c>
      <c r="Z31" s="19">
        <v>12.693043188891941</v>
      </c>
      <c r="AA31" s="9">
        <v>842659.82474494376</v>
      </c>
      <c r="AB31" s="19">
        <v>4.3335552828230588</v>
      </c>
      <c r="AC31" s="9">
        <v>7432037.4145239834</v>
      </c>
      <c r="AD31" s="19">
        <v>10.415098754488243</v>
      </c>
      <c r="AE31" s="14"/>
      <c r="AF31" s="9">
        <v>3169796.14860901</v>
      </c>
      <c r="AG31" s="19">
        <v>14.056309332344496</v>
      </c>
      <c r="AH31" s="9">
        <v>236480.79795961315</v>
      </c>
      <c r="AI31" s="19">
        <v>2.0168765977229461</v>
      </c>
      <c r="AJ31" s="9">
        <v>3406276.9465686232</v>
      </c>
      <c r="AK31" s="19">
        <v>9.9378481219070682</v>
      </c>
      <c r="AL31" s="14"/>
      <c r="AM31" s="9">
        <v>6969798.5800026478</v>
      </c>
      <c r="AN31" s="19">
        <f t="shared" si="10"/>
        <v>14.693924466413078</v>
      </c>
      <c r="AO31" s="9">
        <v>1192645.0675735194</v>
      </c>
      <c r="AP31" s="19">
        <f t="shared" si="11"/>
        <v>7.291878523664507</v>
      </c>
      <c r="AQ31" s="9">
        <v>8162443.6475761672</v>
      </c>
      <c r="AR31" s="19">
        <f t="shared" si="12"/>
        <v>12.79600502841582</v>
      </c>
      <c r="AS31" s="14"/>
      <c r="AT31" s="9">
        <f t="shared" si="13"/>
        <v>29109273.849853702</v>
      </c>
      <c r="AU31" s="9">
        <f t="shared" si="14"/>
        <v>12.051129298824417</v>
      </c>
      <c r="AV31" s="9">
        <f t="shared" si="15"/>
        <v>4455880.2296631858</v>
      </c>
      <c r="AW31" s="19">
        <f t="shared" si="16"/>
        <v>4.3166007886176487</v>
      </c>
      <c r="AX31" s="14"/>
      <c r="AY31" s="214">
        <f t="shared" si="17"/>
        <v>33565154.079516888</v>
      </c>
      <c r="AZ31" s="216">
        <f t="shared" si="18"/>
        <v>9.7353877994867055</v>
      </c>
      <c r="BB31" s="328" t="s">
        <v>94</v>
      </c>
      <c r="BC31" s="9">
        <v>29109273.849853702</v>
      </c>
      <c r="BD31" s="9">
        <v>4455880.2296631858</v>
      </c>
      <c r="BE31" s="14"/>
      <c r="BF31" s="333">
        <f t="shared" si="19"/>
        <v>33565154.079516888</v>
      </c>
    </row>
    <row r="32" spans="1:58">
      <c r="A32" s="41">
        <v>20</v>
      </c>
      <c r="B32" s="41" t="s">
        <v>95</v>
      </c>
      <c r="C32" s="14"/>
      <c r="D32" s="9">
        <v>7194372.5999999996</v>
      </c>
      <c r="E32" s="19">
        <v>29.091210008734187</v>
      </c>
      <c r="F32" s="9">
        <v>10170843.569999998</v>
      </c>
      <c r="G32" s="19">
        <v>51.054863463411195</v>
      </c>
      <c r="H32" s="9">
        <v>17365216.169999998</v>
      </c>
      <c r="I32" s="19">
        <v>38.890293717162571</v>
      </c>
      <c r="J32" s="14"/>
      <c r="K32" s="9">
        <f>+[40]Anthem!J32</f>
        <v>13886820.83634433</v>
      </c>
      <c r="L32" s="19">
        <f t="shared" si="6"/>
        <v>16.61947860616262</v>
      </c>
      <c r="M32" s="9">
        <f>+[40]Anthem!K32</f>
        <v>16309950.050099442</v>
      </c>
      <c r="N32" s="19">
        <f t="shared" si="20"/>
        <v>63.760056802133846</v>
      </c>
      <c r="O32" s="9">
        <f t="shared" si="7"/>
        <v>30196770.886443771</v>
      </c>
      <c r="P32" s="19">
        <f t="shared" si="21"/>
        <v>27.668505829281514</v>
      </c>
      <c r="Q32" s="14"/>
      <c r="R32" s="9">
        <f>+[40]Magellan!J32</f>
        <v>5386146.1760333907</v>
      </c>
      <c r="S32" s="19">
        <f t="shared" si="8"/>
        <v>47.400740790578112</v>
      </c>
      <c r="T32" s="9">
        <f>+[40]Magellan!K32</f>
        <v>6188447.0277300104</v>
      </c>
      <c r="U32" s="19">
        <f t="shared" si="22"/>
        <v>60.676403091743495</v>
      </c>
      <c r="V32" s="9">
        <f t="shared" si="9"/>
        <v>11574593.203763401</v>
      </c>
      <c r="W32" s="19">
        <f t="shared" si="23"/>
        <v>53.680268636929618</v>
      </c>
      <c r="X32" s="14"/>
      <c r="Y32" s="9">
        <v>20802143.849220164</v>
      </c>
      <c r="Z32" s="19">
        <v>40.070933362394925</v>
      </c>
      <c r="AA32" s="9">
        <v>15563508.083808517</v>
      </c>
      <c r="AB32" s="19">
        <v>80.038611899246675</v>
      </c>
      <c r="AC32" s="9">
        <v>36365651.933028683</v>
      </c>
      <c r="AD32" s="19">
        <v>50.96204917021381</v>
      </c>
      <c r="AE32" s="14"/>
      <c r="AF32" s="9">
        <v>7857499.547279139</v>
      </c>
      <c r="AG32" s="19">
        <v>34.843705726558994</v>
      </c>
      <c r="AH32" s="9">
        <v>6808417.6292272136</v>
      </c>
      <c r="AI32" s="19">
        <v>58.067032513387637</v>
      </c>
      <c r="AJ32" s="9">
        <v>14665917.176506352</v>
      </c>
      <c r="AK32" s="19">
        <v>42.787964617912202</v>
      </c>
      <c r="AL32" s="14"/>
      <c r="AM32" s="9">
        <v>10150495.2896038</v>
      </c>
      <c r="AN32" s="19">
        <f t="shared" si="10"/>
        <v>21.39955830431807</v>
      </c>
      <c r="AO32" s="9">
        <v>12847807.448968695</v>
      </c>
      <c r="AP32" s="19">
        <f t="shared" si="11"/>
        <v>78.551996533148454</v>
      </c>
      <c r="AQ32" s="9">
        <v>22998302.738572493</v>
      </c>
      <c r="AR32" s="19">
        <f t="shared" si="12"/>
        <v>36.053712612789809</v>
      </c>
      <c r="AS32" s="14"/>
      <c r="AT32" s="9">
        <f t="shared" si="13"/>
        <v>65277478.298480824</v>
      </c>
      <c r="AU32" s="9">
        <f t="shared" si="14"/>
        <v>27.024629172608197</v>
      </c>
      <c r="AV32" s="9">
        <f t="shared" si="15"/>
        <v>67888973.809833884</v>
      </c>
      <c r="AW32" s="19">
        <f t="shared" si="16"/>
        <v>65.76693779494228</v>
      </c>
      <c r="AX32" s="14"/>
      <c r="AY32" s="214">
        <f t="shared" si="17"/>
        <v>133166452.10831471</v>
      </c>
      <c r="AZ32" s="216">
        <f t="shared" si="18"/>
        <v>38.624194904183717</v>
      </c>
      <c r="BB32" s="328" t="s">
        <v>95</v>
      </c>
      <c r="BC32" s="9">
        <v>65277478.298480824</v>
      </c>
      <c r="BD32" s="9">
        <v>67888973.809833884</v>
      </c>
      <c r="BE32" s="14"/>
      <c r="BF32" s="333">
        <f t="shared" si="19"/>
        <v>133166452.10831471</v>
      </c>
    </row>
    <row r="33" spans="1:58">
      <c r="A33" s="41">
        <v>21</v>
      </c>
      <c r="B33" s="41" t="s">
        <v>96</v>
      </c>
      <c r="C33" s="14"/>
      <c r="D33" s="9">
        <v>933768.59</v>
      </c>
      <c r="E33" s="19">
        <v>3.775792506388898</v>
      </c>
      <c r="F33" s="9">
        <v>2047079.4900000002</v>
      </c>
      <c r="G33" s="19">
        <v>10.275781270392644</v>
      </c>
      <c r="H33" s="9">
        <v>2980848.08</v>
      </c>
      <c r="I33" s="19">
        <v>6.6757624104739337</v>
      </c>
      <c r="J33" s="14"/>
      <c r="K33" s="9">
        <f>+[40]Anthem!J33</f>
        <v>1728993.9503553272</v>
      </c>
      <c r="L33" s="19">
        <f t="shared" si="6"/>
        <v>2.069226521084675</v>
      </c>
      <c r="M33" s="9">
        <f>+[40]Anthem!K33</f>
        <v>2021285.150912368</v>
      </c>
      <c r="N33" s="19">
        <f t="shared" si="20"/>
        <v>7.9017566356493223</v>
      </c>
      <c r="O33" s="9">
        <f t="shared" si="7"/>
        <v>3750279.1012676954</v>
      </c>
      <c r="P33" s="19">
        <f t="shared" si="21"/>
        <v>3.4362819642228994</v>
      </c>
      <c r="Q33" s="14"/>
      <c r="R33" s="9">
        <f>+[40]Magellan!J33</f>
        <v>622740.71251589735</v>
      </c>
      <c r="S33" s="19">
        <f t="shared" si="8"/>
        <v>5.4804251739496381</v>
      </c>
      <c r="T33" s="9">
        <f>+[40]Magellan!K33</f>
        <v>721541.4309725801</v>
      </c>
      <c r="U33" s="19">
        <f t="shared" si="22"/>
        <v>7.0745598236371849</v>
      </c>
      <c r="V33" s="9">
        <f t="shared" si="9"/>
        <v>1344282.1434884774</v>
      </c>
      <c r="W33" s="19">
        <f t="shared" si="23"/>
        <v>6.2344676236937842</v>
      </c>
      <c r="X33" s="14"/>
      <c r="Y33" s="9">
        <v>1876025.1321031125</v>
      </c>
      <c r="Z33" s="19">
        <v>3.613765898340334</v>
      </c>
      <c r="AA33" s="9">
        <v>1550203.6611954146</v>
      </c>
      <c r="AB33" s="19">
        <v>7.9722481933423222</v>
      </c>
      <c r="AC33" s="9">
        <v>3426228.7932985271</v>
      </c>
      <c r="AD33" s="19">
        <v>4.8014439711968011</v>
      </c>
      <c r="AE33" s="14"/>
      <c r="AF33" s="9">
        <v>1442987.8741377334</v>
      </c>
      <c r="AG33" s="19">
        <v>6.3988606745588088</v>
      </c>
      <c r="AH33" s="9">
        <v>1086003.0183049506</v>
      </c>
      <c r="AI33" s="19">
        <v>9.2622068750368918</v>
      </c>
      <c r="AJ33" s="9">
        <v>2528990.8924426837</v>
      </c>
      <c r="AK33" s="19">
        <v>7.3783570111935646</v>
      </c>
      <c r="AL33" s="14"/>
      <c r="AM33" s="9">
        <v>788867.9872196638</v>
      </c>
      <c r="AN33" s="19">
        <f t="shared" si="10"/>
        <v>1.6631135728132695</v>
      </c>
      <c r="AO33" s="9">
        <v>765281.22237168031</v>
      </c>
      <c r="AP33" s="19">
        <f t="shared" si="11"/>
        <v>4.6789592827723521</v>
      </c>
      <c r="AQ33" s="9">
        <v>1554149.209591344</v>
      </c>
      <c r="AR33" s="19">
        <f t="shared" si="12"/>
        <v>2.43639061529628</v>
      </c>
      <c r="AS33" s="14"/>
      <c r="AT33" s="9">
        <f t="shared" si="13"/>
        <v>7393384.2463317346</v>
      </c>
      <c r="AU33" s="9">
        <f t="shared" si="14"/>
        <v>3.0608331203316168</v>
      </c>
      <c r="AV33" s="9">
        <f t="shared" si="15"/>
        <v>8191393.9737569941</v>
      </c>
      <c r="AW33" s="19">
        <f t="shared" si="16"/>
        <v>7.9353519090592872</v>
      </c>
      <c r="AX33" s="14"/>
      <c r="AY33" s="214">
        <f t="shared" si="17"/>
        <v>15584778.220088728</v>
      </c>
      <c r="AZ33" s="216">
        <f t="shared" si="18"/>
        <v>4.5202789590096746</v>
      </c>
      <c r="BB33" s="328" t="s">
        <v>96</v>
      </c>
      <c r="BC33" s="9">
        <v>7393384.2463317346</v>
      </c>
      <c r="BD33" s="9">
        <v>8191393.9737569941</v>
      </c>
      <c r="BE33" s="14"/>
      <c r="BF33" s="333">
        <f t="shared" si="19"/>
        <v>15584778.220088728</v>
      </c>
    </row>
    <row r="34" spans="1:58">
      <c r="A34" s="41">
        <v>22</v>
      </c>
      <c r="B34" s="41" t="s">
        <v>97</v>
      </c>
      <c r="C34" s="14"/>
      <c r="D34" s="9">
        <v>1153632.6300000001</v>
      </c>
      <c r="E34" s="19">
        <v>4.6648361126386959</v>
      </c>
      <c r="F34" s="9">
        <v>2127362.6500000004</v>
      </c>
      <c r="G34" s="19">
        <v>10.678780858774987</v>
      </c>
      <c r="H34" s="9">
        <v>3280995.2800000003</v>
      </c>
      <c r="I34" s="19">
        <v>7.3479574843567343</v>
      </c>
      <c r="J34" s="14"/>
      <c r="K34" s="9">
        <f>+[40]Anthem!J34</f>
        <v>2534722.906033122</v>
      </c>
      <c r="L34" s="19">
        <f t="shared" si="6"/>
        <v>3.033507352461625</v>
      </c>
      <c r="M34" s="9">
        <f>+[40]Anthem!K34</f>
        <v>2413879.8783746893</v>
      </c>
      <c r="N34" s="19">
        <f t="shared" si="20"/>
        <v>9.4365168308875198</v>
      </c>
      <c r="O34" s="9">
        <f t="shared" si="7"/>
        <v>4948602.7844078112</v>
      </c>
      <c r="P34" s="19">
        <f t="shared" si="21"/>
        <v>4.5342743931820184</v>
      </c>
      <c r="Q34" s="14"/>
      <c r="R34" s="9">
        <f>+[40]Magellan!J34</f>
        <v>785897.66398910119</v>
      </c>
      <c r="S34" s="19">
        <f t="shared" si="8"/>
        <v>6.9162867551623792</v>
      </c>
      <c r="T34" s="9">
        <f>+[40]Magellan!K34</f>
        <v>1280822.8444270641</v>
      </c>
      <c r="U34" s="19">
        <f t="shared" si="22"/>
        <v>12.558194786079792</v>
      </c>
      <c r="V34" s="9">
        <f t="shared" si="9"/>
        <v>2066720.5084161651</v>
      </c>
      <c r="W34" s="19">
        <f t="shared" si="23"/>
        <v>9.5849685717818076</v>
      </c>
      <c r="X34" s="14"/>
      <c r="Y34" s="9">
        <v>2391763.1493659406</v>
      </c>
      <c r="Z34" s="19">
        <v>4.6072261816643145</v>
      </c>
      <c r="AA34" s="9">
        <v>2236284.6795631307</v>
      </c>
      <c r="AB34" s="19">
        <v>11.500564050208952</v>
      </c>
      <c r="AC34" s="9">
        <v>4628047.8289290713</v>
      </c>
      <c r="AD34" s="19">
        <v>6.4856475405510938</v>
      </c>
      <c r="AE34" s="14"/>
      <c r="AF34" s="9">
        <v>1174751.2767872049</v>
      </c>
      <c r="AG34" s="19">
        <v>5.2093783199067207</v>
      </c>
      <c r="AH34" s="9">
        <v>1062302.8159278724</v>
      </c>
      <c r="AI34" s="19">
        <v>9.0600746767863161</v>
      </c>
      <c r="AJ34" s="9">
        <v>2237054.0927150771</v>
      </c>
      <c r="AK34" s="19">
        <v>6.5266283871275856</v>
      </c>
      <c r="AL34" s="14"/>
      <c r="AM34" s="9">
        <v>3159031.9003661014</v>
      </c>
      <c r="AN34" s="19">
        <f t="shared" si="10"/>
        <v>6.6599594806298148</v>
      </c>
      <c r="AO34" s="9">
        <v>4233187.3094456811</v>
      </c>
      <c r="AP34" s="19">
        <f t="shared" si="11"/>
        <v>25.881872543352699</v>
      </c>
      <c r="AQ34" s="9">
        <v>7392219.2098117825</v>
      </c>
      <c r="AR34" s="19">
        <f t="shared" si="12"/>
        <v>11.588548511203784</v>
      </c>
      <c r="AS34" s="14"/>
      <c r="AT34" s="9">
        <f t="shared" si="13"/>
        <v>11199799.52654147</v>
      </c>
      <c r="AU34" s="9">
        <f t="shared" si="14"/>
        <v>4.6366746526018918</v>
      </c>
      <c r="AV34" s="9">
        <f t="shared" si="15"/>
        <v>13353840.177738437</v>
      </c>
      <c r="AW34" s="19">
        <f t="shared" si="16"/>
        <v>12.936433223353706</v>
      </c>
      <c r="AX34" s="14"/>
      <c r="AY34" s="214">
        <f t="shared" si="17"/>
        <v>24553639.704279907</v>
      </c>
      <c r="AZ34" s="216">
        <f t="shared" si="18"/>
        <v>7.1216477613583322</v>
      </c>
      <c r="BB34" s="328" t="s">
        <v>97</v>
      </c>
      <c r="BC34" s="9">
        <v>11199799.52654147</v>
      </c>
      <c r="BD34" s="9">
        <v>13353840.177738437</v>
      </c>
      <c r="BE34" s="14"/>
      <c r="BF34" s="333">
        <f t="shared" si="19"/>
        <v>24553639.704279907</v>
      </c>
    </row>
    <row r="35" spans="1:58">
      <c r="A35" s="41">
        <v>23</v>
      </c>
      <c r="B35" s="41" t="s">
        <v>98</v>
      </c>
      <c r="C35" s="14"/>
      <c r="D35" s="9">
        <v>0</v>
      </c>
      <c r="E35" s="19">
        <v>0</v>
      </c>
      <c r="F35" s="9">
        <v>0</v>
      </c>
      <c r="G35" s="19">
        <v>0</v>
      </c>
      <c r="H35" s="9">
        <v>0</v>
      </c>
      <c r="I35" s="19">
        <v>0</v>
      </c>
      <c r="J35" s="14"/>
      <c r="K35" s="9">
        <f>+[40]Anthem!J35</f>
        <v>136.09659715690282</v>
      </c>
      <c r="L35" s="19">
        <f t="shared" si="6"/>
        <v>1.6287777537253128E-4</v>
      </c>
      <c r="M35" s="9">
        <f>+[40]Anthem!K35</f>
        <v>3103.7290184736476</v>
      </c>
      <c r="N35" s="19">
        <f t="shared" si="20"/>
        <v>1.2133325847622957E-2</v>
      </c>
      <c r="O35" s="9">
        <f t="shared" si="7"/>
        <v>3239.8256156305506</v>
      </c>
      <c r="P35" s="19">
        <f t="shared" si="21"/>
        <v>2.9685668798504557E-3</v>
      </c>
      <c r="Q35" s="14"/>
      <c r="R35" s="9">
        <f>+[40]Magellan!J35</f>
        <v>0</v>
      </c>
      <c r="S35" s="19">
        <f t="shared" si="8"/>
        <v>0</v>
      </c>
      <c r="T35" s="9">
        <f>+[40]Magellan!K35</f>
        <v>0</v>
      </c>
      <c r="U35" s="19">
        <f t="shared" si="22"/>
        <v>0</v>
      </c>
      <c r="V35" s="9">
        <f t="shared" si="9"/>
        <v>0</v>
      </c>
      <c r="W35" s="19">
        <f t="shared" si="23"/>
        <v>0</v>
      </c>
      <c r="X35" s="14"/>
      <c r="Y35" s="9">
        <v>0</v>
      </c>
      <c r="Z35" s="19">
        <v>0</v>
      </c>
      <c r="AA35" s="9">
        <v>0</v>
      </c>
      <c r="AB35" s="19">
        <v>0</v>
      </c>
      <c r="AC35" s="9">
        <v>0</v>
      </c>
      <c r="AD35" s="19">
        <v>0</v>
      </c>
      <c r="AE35" s="14"/>
      <c r="AF35" s="9">
        <v>1530.2146971391549</v>
      </c>
      <c r="AG35" s="19">
        <v>6.7856638469721772E-3</v>
      </c>
      <c r="AH35" s="9">
        <v>1262.7331632813741</v>
      </c>
      <c r="AI35" s="19">
        <v>1.0769487367113067E-2</v>
      </c>
      <c r="AJ35" s="9">
        <v>2792.9478604205287</v>
      </c>
      <c r="AK35" s="19">
        <v>8.1484541875624459E-3</v>
      </c>
      <c r="AL35" s="14"/>
      <c r="AM35" s="9">
        <v>13496.578265115892</v>
      </c>
      <c r="AN35" s="19">
        <f t="shared" si="10"/>
        <v>2.8453864097543264E-2</v>
      </c>
      <c r="AO35" s="9">
        <v>45229.354601484207</v>
      </c>
      <c r="AP35" s="19">
        <f t="shared" si="11"/>
        <v>0.27653404053292535</v>
      </c>
      <c r="AQ35" s="9">
        <v>58725.932866600095</v>
      </c>
      <c r="AR35" s="19">
        <f t="shared" si="12"/>
        <v>9.2062789613569881E-2</v>
      </c>
      <c r="AS35" s="14"/>
      <c r="AT35" s="9">
        <f t="shared" si="13"/>
        <v>15162.889559411949</v>
      </c>
      <c r="AU35" s="9">
        <f t="shared" si="14"/>
        <v>6.2773789400173089E-3</v>
      </c>
      <c r="AV35" s="9">
        <f t="shared" si="15"/>
        <v>49595.816783239228</v>
      </c>
      <c r="AW35" s="19">
        <f t="shared" si="16"/>
        <v>4.8045578158380911E-2</v>
      </c>
      <c r="AX35" s="14"/>
      <c r="AY35" s="214">
        <f t="shared" si="17"/>
        <v>64758.706342651174</v>
      </c>
      <c r="AZ35" s="216">
        <f t="shared" si="18"/>
        <v>1.8782905573596662E-2</v>
      </c>
      <c r="BB35" s="328" t="s">
        <v>98</v>
      </c>
      <c r="BC35" s="9">
        <v>15162.889559411949</v>
      </c>
      <c r="BD35" s="9">
        <v>49595.816783239228</v>
      </c>
      <c r="BE35" s="14"/>
      <c r="BF35" s="333">
        <f t="shared" si="19"/>
        <v>64758.706342651174</v>
      </c>
    </row>
    <row r="36" spans="1:58">
      <c r="A36" s="41">
        <v>24</v>
      </c>
      <c r="B36" s="41" t="s">
        <v>99</v>
      </c>
      <c r="C36" s="14"/>
      <c r="D36" s="9">
        <v>0</v>
      </c>
      <c r="E36" s="19">
        <v>0</v>
      </c>
      <c r="F36" s="9">
        <v>0</v>
      </c>
      <c r="G36" s="19">
        <v>0</v>
      </c>
      <c r="H36" s="9">
        <v>0</v>
      </c>
      <c r="I36" s="19">
        <v>0</v>
      </c>
      <c r="J36" s="14"/>
      <c r="K36" s="9">
        <f>+[40]Anthem!J36</f>
        <v>0</v>
      </c>
      <c r="L36" s="19">
        <f t="shared" si="6"/>
        <v>0</v>
      </c>
      <c r="M36" s="9">
        <f>+[40]Anthem!K36</f>
        <v>0</v>
      </c>
      <c r="N36" s="19">
        <f t="shared" si="20"/>
        <v>0</v>
      </c>
      <c r="O36" s="9">
        <f t="shared" si="7"/>
        <v>0</v>
      </c>
      <c r="P36" s="19">
        <f t="shared" si="21"/>
        <v>0</v>
      </c>
      <c r="Q36" s="14"/>
      <c r="R36" s="9">
        <f>+[40]Magellan!J36</f>
        <v>0</v>
      </c>
      <c r="S36" s="19">
        <f t="shared" si="8"/>
        <v>0</v>
      </c>
      <c r="T36" s="9">
        <f>+[40]Magellan!K36</f>
        <v>0</v>
      </c>
      <c r="U36" s="19">
        <f t="shared" si="22"/>
        <v>0</v>
      </c>
      <c r="V36" s="9">
        <f t="shared" si="9"/>
        <v>0</v>
      </c>
      <c r="W36" s="19">
        <f t="shared" si="23"/>
        <v>0</v>
      </c>
      <c r="X36" s="14"/>
      <c r="Y36" s="9">
        <v>0</v>
      </c>
      <c r="Z36" s="19">
        <v>0</v>
      </c>
      <c r="AA36" s="9">
        <v>0</v>
      </c>
      <c r="AB36" s="19">
        <v>0</v>
      </c>
      <c r="AC36" s="9">
        <v>0</v>
      </c>
      <c r="AD36" s="19">
        <v>0</v>
      </c>
      <c r="AE36" s="14"/>
      <c r="AF36" s="9">
        <v>0</v>
      </c>
      <c r="AG36" s="19">
        <v>0</v>
      </c>
      <c r="AH36" s="9">
        <v>0</v>
      </c>
      <c r="AI36" s="19">
        <v>0</v>
      </c>
      <c r="AJ36" s="9">
        <v>0</v>
      </c>
      <c r="AK36" s="19">
        <v>0</v>
      </c>
      <c r="AL36" s="14"/>
      <c r="AM36" s="9">
        <v>0</v>
      </c>
      <c r="AN36" s="19">
        <f t="shared" si="10"/>
        <v>0</v>
      </c>
      <c r="AO36" s="9">
        <v>0</v>
      </c>
      <c r="AP36" s="19">
        <f t="shared" si="11"/>
        <v>0</v>
      </c>
      <c r="AQ36" s="9">
        <v>0</v>
      </c>
      <c r="AR36" s="19">
        <f t="shared" si="12"/>
        <v>0</v>
      </c>
      <c r="AS36" s="14"/>
      <c r="AT36" s="9">
        <f t="shared" si="13"/>
        <v>0</v>
      </c>
      <c r="AU36" s="9">
        <f t="shared" si="14"/>
        <v>0</v>
      </c>
      <c r="AV36" s="9">
        <f t="shared" si="15"/>
        <v>0</v>
      </c>
      <c r="AW36" s="19">
        <f t="shared" si="16"/>
        <v>0</v>
      </c>
      <c r="AX36" s="14"/>
      <c r="AY36" s="214">
        <f t="shared" si="17"/>
        <v>0</v>
      </c>
      <c r="AZ36" s="216">
        <f t="shared" si="18"/>
        <v>0</v>
      </c>
      <c r="BB36" s="328" t="s">
        <v>99</v>
      </c>
      <c r="BC36" s="9">
        <v>0</v>
      </c>
      <c r="BD36" s="9">
        <v>0</v>
      </c>
      <c r="BE36" s="14"/>
      <c r="BF36" s="333">
        <f t="shared" si="19"/>
        <v>0</v>
      </c>
    </row>
    <row r="37" spans="1:58">
      <c r="A37" s="41">
        <v>25</v>
      </c>
      <c r="B37" s="41" t="s">
        <v>100</v>
      </c>
      <c r="C37" s="14"/>
      <c r="D37" s="9">
        <v>0</v>
      </c>
      <c r="E37" s="19">
        <v>0</v>
      </c>
      <c r="F37" s="9">
        <v>0</v>
      </c>
      <c r="G37" s="19">
        <v>0</v>
      </c>
      <c r="H37" s="9">
        <v>0</v>
      </c>
      <c r="I37" s="19">
        <v>0</v>
      </c>
      <c r="J37" s="14"/>
      <c r="K37" s="9">
        <f>+[40]Anthem!J37</f>
        <v>2131.9764474638746</v>
      </c>
      <c r="L37" s="19">
        <f t="shared" si="6"/>
        <v>2.5515081799525772E-3</v>
      </c>
      <c r="M37" s="9">
        <f>+[40]Anthem!K37</f>
        <v>4165.392400320432</v>
      </c>
      <c r="N37" s="19">
        <f t="shared" si="20"/>
        <v>1.6283658455838627E-2</v>
      </c>
      <c r="O37" s="9">
        <f t="shared" si="7"/>
        <v>6297.3688477843061</v>
      </c>
      <c r="P37" s="19">
        <f t="shared" si="21"/>
        <v>5.7701132127434482E-3</v>
      </c>
      <c r="Q37" s="14"/>
      <c r="R37" s="9">
        <f>+[40]Magellan!J37</f>
        <v>0</v>
      </c>
      <c r="S37" s="19">
        <f t="shared" si="8"/>
        <v>0</v>
      </c>
      <c r="T37" s="9">
        <f>+[40]Magellan!K37</f>
        <v>0</v>
      </c>
      <c r="U37" s="19">
        <f t="shared" si="22"/>
        <v>0</v>
      </c>
      <c r="V37" s="9">
        <f t="shared" si="9"/>
        <v>0</v>
      </c>
      <c r="W37" s="19">
        <f t="shared" si="23"/>
        <v>0</v>
      </c>
      <c r="X37" s="14"/>
      <c r="Y37" s="9">
        <v>0</v>
      </c>
      <c r="Z37" s="19">
        <v>0</v>
      </c>
      <c r="AA37" s="9">
        <v>0</v>
      </c>
      <c r="AB37" s="19">
        <v>0</v>
      </c>
      <c r="AC37" s="9">
        <v>0</v>
      </c>
      <c r="AD37" s="19">
        <v>0</v>
      </c>
      <c r="AE37" s="14"/>
      <c r="AF37" s="9">
        <v>3922.3906493202621</v>
      </c>
      <c r="AG37" s="19">
        <v>1.7393653630797545E-2</v>
      </c>
      <c r="AH37" s="9">
        <v>6086.1625066110219</v>
      </c>
      <c r="AI37" s="19">
        <v>5.1907126648054358E-2</v>
      </c>
      <c r="AJ37" s="9">
        <v>10008.553155931284</v>
      </c>
      <c r="AK37" s="19">
        <v>2.9200057054631211E-2</v>
      </c>
      <c r="AL37" s="14"/>
      <c r="AM37" s="9">
        <v>61663.064222212008</v>
      </c>
      <c r="AN37" s="19">
        <f t="shared" si="10"/>
        <v>0.12999979807858633</v>
      </c>
      <c r="AO37" s="9">
        <v>69981.845705843021</v>
      </c>
      <c r="AP37" s="19">
        <f t="shared" si="11"/>
        <v>0.4278717378901859</v>
      </c>
      <c r="AQ37" s="9">
        <v>131644.90992805501</v>
      </c>
      <c r="AR37" s="19">
        <f t="shared" si="12"/>
        <v>0.20637556620742606</v>
      </c>
      <c r="AS37" s="14"/>
      <c r="AT37" s="9">
        <f t="shared" si="13"/>
        <v>67717.431318996139</v>
      </c>
      <c r="AU37" s="9">
        <f t="shared" si="14"/>
        <v>2.8034760496562026E-2</v>
      </c>
      <c r="AV37" s="9">
        <f t="shared" si="15"/>
        <v>80233.40061277448</v>
      </c>
      <c r="AW37" s="19">
        <f t="shared" si="16"/>
        <v>7.7725509328772313E-2</v>
      </c>
      <c r="AX37" s="14"/>
      <c r="AY37" s="214">
        <f t="shared" si="17"/>
        <v>147950.8319317706</v>
      </c>
      <c r="AZ37" s="216">
        <f t="shared" si="18"/>
        <v>4.2912322723149522E-2</v>
      </c>
      <c r="BB37" s="328" t="s">
        <v>100</v>
      </c>
      <c r="BC37" s="9">
        <v>67717.431318996139</v>
      </c>
      <c r="BD37" s="9">
        <v>80233.40061277448</v>
      </c>
      <c r="BE37" s="14"/>
      <c r="BF37" s="333">
        <f t="shared" si="19"/>
        <v>147950.8319317706</v>
      </c>
    </row>
    <row r="38" spans="1:58">
      <c r="A38" s="41">
        <v>26</v>
      </c>
      <c r="B38" s="41" t="s">
        <v>101</v>
      </c>
      <c r="C38" s="14"/>
      <c r="D38" s="9">
        <v>0</v>
      </c>
      <c r="E38" s="19">
        <v>0</v>
      </c>
      <c r="F38" s="9">
        <v>0</v>
      </c>
      <c r="G38" s="19">
        <v>0</v>
      </c>
      <c r="H38" s="9">
        <v>0</v>
      </c>
      <c r="I38" s="19">
        <v>0</v>
      </c>
      <c r="J38" s="14"/>
      <c r="K38" s="9">
        <f>+[40]Anthem!J38</f>
        <v>753.14347343797397</v>
      </c>
      <c r="L38" s="19">
        <f t="shared" si="6"/>
        <v>9.013475432342687E-4</v>
      </c>
      <c r="M38" s="9">
        <f>+[40]Anthem!K38</f>
        <v>2478.9098289324179</v>
      </c>
      <c r="N38" s="19">
        <f t="shared" si="20"/>
        <v>9.6907366984324509E-3</v>
      </c>
      <c r="O38" s="9">
        <f t="shared" si="7"/>
        <v>3232.053302370392</v>
      </c>
      <c r="P38" s="19">
        <f t="shared" si="21"/>
        <v>2.9614453139202969E-3</v>
      </c>
      <c r="Q38" s="14"/>
      <c r="R38" s="9">
        <f>+[40]Magellan!J38</f>
        <v>0</v>
      </c>
      <c r="S38" s="19">
        <f t="shared" si="8"/>
        <v>0</v>
      </c>
      <c r="T38" s="9">
        <f>+[40]Magellan!K38</f>
        <v>0</v>
      </c>
      <c r="U38" s="19">
        <f t="shared" si="22"/>
        <v>0</v>
      </c>
      <c r="V38" s="9">
        <f t="shared" si="9"/>
        <v>0</v>
      </c>
      <c r="W38" s="19">
        <f t="shared" si="23"/>
        <v>0</v>
      </c>
      <c r="X38" s="14"/>
      <c r="Y38" s="9">
        <v>0</v>
      </c>
      <c r="Z38" s="19">
        <v>0</v>
      </c>
      <c r="AA38" s="9">
        <v>0</v>
      </c>
      <c r="AB38" s="19">
        <v>0</v>
      </c>
      <c r="AC38" s="9">
        <v>0</v>
      </c>
      <c r="AD38" s="19">
        <v>0</v>
      </c>
      <c r="AE38" s="14"/>
      <c r="AF38" s="9">
        <v>3.5906616137272565</v>
      </c>
      <c r="AG38" s="19">
        <v>1.5922617097151114E-5</v>
      </c>
      <c r="AH38" s="9">
        <v>409.54656335557422</v>
      </c>
      <c r="AI38" s="19">
        <v>3.4929046520334513E-3</v>
      </c>
      <c r="AJ38" s="9">
        <v>413.13722496930149</v>
      </c>
      <c r="AK38" s="19">
        <v>1.2053321146969626E-3</v>
      </c>
      <c r="AL38" s="14"/>
      <c r="AM38" s="9">
        <v>101048.61574144856</v>
      </c>
      <c r="AN38" s="19">
        <f t="shared" si="10"/>
        <v>0.21303352027999073</v>
      </c>
      <c r="AO38" s="9">
        <v>98829.817029804894</v>
      </c>
      <c r="AP38" s="19">
        <f t="shared" si="11"/>
        <v>0.60424936126514683</v>
      </c>
      <c r="AQ38" s="9">
        <v>199878.43277125346</v>
      </c>
      <c r="AR38" s="19">
        <f t="shared" si="12"/>
        <v>0.31334310425191408</v>
      </c>
      <c r="AS38" s="14"/>
      <c r="AT38" s="9">
        <f t="shared" si="13"/>
        <v>101805.34987650026</v>
      </c>
      <c r="AU38" s="9">
        <f t="shared" si="14"/>
        <v>4.21470298779002E-2</v>
      </c>
      <c r="AV38" s="9">
        <f t="shared" si="15"/>
        <v>101718.27342209288</v>
      </c>
      <c r="AW38" s="19">
        <f t="shared" si="16"/>
        <v>9.8538819860474802E-2</v>
      </c>
      <c r="AX38" s="14"/>
      <c r="AY38" s="214">
        <f t="shared" si="17"/>
        <v>203523.62329859316</v>
      </c>
      <c r="AZ38" s="216">
        <f t="shared" si="18"/>
        <v>5.903090432638855E-2</v>
      </c>
      <c r="BB38" s="328" t="s">
        <v>101</v>
      </c>
      <c r="BC38" s="9">
        <v>101805.34987650026</v>
      </c>
      <c r="BD38" s="9">
        <v>101718.27342209288</v>
      </c>
      <c r="BE38" s="14"/>
      <c r="BF38" s="333">
        <f t="shared" si="19"/>
        <v>203523.62329859316</v>
      </c>
    </row>
    <row r="39" spans="1:58" s="6" customFormat="1">
      <c r="A39" s="41">
        <v>27</v>
      </c>
      <c r="B39" s="41" t="s">
        <v>102</v>
      </c>
      <c r="C39" s="14"/>
      <c r="D39" s="9">
        <v>0</v>
      </c>
      <c r="E39" s="19">
        <v>0</v>
      </c>
      <c r="F39" s="9">
        <v>0</v>
      </c>
      <c r="G39" s="19">
        <v>0</v>
      </c>
      <c r="H39" s="9">
        <v>0</v>
      </c>
      <c r="I39" s="19">
        <v>0</v>
      </c>
      <c r="J39" s="14"/>
      <c r="K39" s="9">
        <f>+[40]Anthem!J39</f>
        <v>630.67784214982112</v>
      </c>
      <c r="L39" s="19">
        <f t="shared" si="6"/>
        <v>7.5478304419091186E-4</v>
      </c>
      <c r="M39" s="9">
        <f>+[40]Anthem!K39</f>
        <v>-177.46671571564229</v>
      </c>
      <c r="N39" s="19">
        <f t="shared" si="20"/>
        <v>-6.9376594286065896E-4</v>
      </c>
      <c r="O39" s="9">
        <f t="shared" si="7"/>
        <v>453.21112643417882</v>
      </c>
      <c r="P39" s="19">
        <f t="shared" si="21"/>
        <v>4.152654183056623E-4</v>
      </c>
      <c r="Q39" s="14"/>
      <c r="R39" s="9">
        <f>+[40]Magellan!J39</f>
        <v>0</v>
      </c>
      <c r="S39" s="19">
        <f t="shared" si="8"/>
        <v>0</v>
      </c>
      <c r="T39" s="9">
        <f>+[40]Magellan!K39</f>
        <v>0</v>
      </c>
      <c r="U39" s="19">
        <f t="shared" si="22"/>
        <v>0</v>
      </c>
      <c r="V39" s="9">
        <f t="shared" si="9"/>
        <v>0</v>
      </c>
      <c r="W39" s="19">
        <f t="shared" si="23"/>
        <v>0</v>
      </c>
      <c r="X39" s="14"/>
      <c r="Y39" s="9">
        <v>0</v>
      </c>
      <c r="Z39" s="19">
        <v>0</v>
      </c>
      <c r="AA39" s="9">
        <v>0</v>
      </c>
      <c r="AB39" s="19">
        <v>0</v>
      </c>
      <c r="AC39" s="9">
        <v>0</v>
      </c>
      <c r="AD39" s="19">
        <v>0</v>
      </c>
      <c r="AE39" s="14"/>
      <c r="AF39" s="9">
        <v>12.55331231073437</v>
      </c>
      <c r="AG39" s="19">
        <v>5.5667062710844317E-5</v>
      </c>
      <c r="AH39" s="9">
        <v>139.7132044601538</v>
      </c>
      <c r="AI39" s="19">
        <v>1.1915736706736302E-3</v>
      </c>
      <c r="AJ39" s="9">
        <v>152.26651677088819</v>
      </c>
      <c r="AK39" s="19">
        <v>4.4423913306440165E-4</v>
      </c>
      <c r="AL39" s="14"/>
      <c r="AM39" s="9">
        <v>321.11145812375531</v>
      </c>
      <c r="AN39" s="19">
        <f t="shared" si="10"/>
        <v>6.7697616463522454E-4</v>
      </c>
      <c r="AO39" s="9">
        <v>12611.499471695342</v>
      </c>
      <c r="AP39" s="19">
        <f t="shared" si="11"/>
        <v>7.7107200330741033E-2</v>
      </c>
      <c r="AQ39" s="9">
        <v>12932.610929819099</v>
      </c>
      <c r="AR39" s="19">
        <f t="shared" si="12"/>
        <v>2.0274045571836992E-2</v>
      </c>
      <c r="AS39" s="14"/>
      <c r="AT39" s="9">
        <f t="shared" si="13"/>
        <v>964.3426125843107</v>
      </c>
      <c r="AU39" s="9">
        <f t="shared" si="14"/>
        <v>3.9923419500476748E-4</v>
      </c>
      <c r="AV39" s="9">
        <f t="shared" si="15"/>
        <v>12573.745960439854</v>
      </c>
      <c r="AW39" s="19">
        <f t="shared" si="16"/>
        <v>1.2180722759869892E-2</v>
      </c>
      <c r="AX39" s="14"/>
      <c r="AY39" s="214">
        <f t="shared" si="17"/>
        <v>13538.088573024164</v>
      </c>
      <c r="AZ39" s="216">
        <f t="shared" si="18"/>
        <v>3.9266479161679108E-3</v>
      </c>
      <c r="BB39" s="328" t="s">
        <v>102</v>
      </c>
      <c r="BC39" s="9">
        <v>964.3426125843107</v>
      </c>
      <c r="BD39" s="9">
        <v>12573.745960439854</v>
      </c>
      <c r="BE39" s="14"/>
      <c r="BF39" s="333">
        <f t="shared" si="19"/>
        <v>13538.088573024164</v>
      </c>
    </row>
    <row r="40" spans="1:58" s="6" customFormat="1">
      <c r="A40" s="41">
        <v>28</v>
      </c>
      <c r="B40" s="41" t="s">
        <v>103</v>
      </c>
      <c r="C40" s="14"/>
      <c r="D40" s="9">
        <v>0</v>
      </c>
      <c r="E40" s="19">
        <v>0</v>
      </c>
      <c r="F40" s="9">
        <v>6135.75</v>
      </c>
      <c r="G40" s="19">
        <v>3.0799793187225796E-2</v>
      </c>
      <c r="H40" s="9">
        <v>6135.75</v>
      </c>
      <c r="I40" s="19">
        <v>1.374132733730779E-2</v>
      </c>
      <c r="J40" s="14"/>
      <c r="K40" s="9">
        <f>+[40]Anthem!J40</f>
        <v>2222.9342756760161</v>
      </c>
      <c r="L40" s="19">
        <f t="shared" si="6"/>
        <v>2.6603647496347025E-3</v>
      </c>
      <c r="M40" s="9">
        <f>+[40]Anthem!K40</f>
        <v>6728.4138058036187</v>
      </c>
      <c r="N40" s="19">
        <f t="shared" si="20"/>
        <v>2.6303210318150829E-2</v>
      </c>
      <c r="O40" s="9">
        <f t="shared" si="7"/>
        <v>8951.3480814796349</v>
      </c>
      <c r="P40" s="19">
        <f t="shared" si="21"/>
        <v>8.2018844830701355E-3</v>
      </c>
      <c r="Q40" s="14"/>
      <c r="R40" s="9">
        <f>+[40]Magellan!J40</f>
        <v>334.72409984962212</v>
      </c>
      <c r="S40" s="19">
        <f t="shared" si="8"/>
        <v>2.9457370399509119E-3</v>
      </c>
      <c r="T40" s="9">
        <f>+[40]Magellan!K40</f>
        <v>867.03690696556293</v>
      </c>
      <c r="U40" s="19">
        <f t="shared" si="22"/>
        <v>8.5011119311072837E-3</v>
      </c>
      <c r="V40" s="9">
        <f t="shared" si="9"/>
        <v>1201.7610068151851</v>
      </c>
      <c r="W40" s="19">
        <f t="shared" si="23"/>
        <v>5.5734877716696659E-3</v>
      </c>
      <c r="X40" s="14"/>
      <c r="Y40" s="9">
        <v>84865.955189159329</v>
      </c>
      <c r="Z40" s="19">
        <v>0.16347632531385856</v>
      </c>
      <c r="AA40" s="9">
        <v>186869.31525192119</v>
      </c>
      <c r="AB40" s="19">
        <v>0.96101473516030433</v>
      </c>
      <c r="AC40" s="9">
        <v>271735.2704410805</v>
      </c>
      <c r="AD40" s="19">
        <v>0.38080401360609839</v>
      </c>
      <c r="AE40" s="14"/>
      <c r="AF40" s="9">
        <v>4311.4773068291552</v>
      </c>
      <c r="AG40" s="19">
        <v>1.9119039794015951E-2</v>
      </c>
      <c r="AH40" s="9">
        <v>14223.693157745143</v>
      </c>
      <c r="AI40" s="19">
        <v>0.12130978121930852</v>
      </c>
      <c r="AJ40" s="9">
        <v>18535.170464574298</v>
      </c>
      <c r="AK40" s="19">
        <v>5.4076550991003267E-2</v>
      </c>
      <c r="AL40" s="14"/>
      <c r="AM40" s="9">
        <v>0</v>
      </c>
      <c r="AN40" s="19">
        <f t="shared" si="10"/>
        <v>0</v>
      </c>
      <c r="AO40" s="9">
        <v>4051.2010940140344</v>
      </c>
      <c r="AP40" s="19">
        <f t="shared" si="11"/>
        <v>2.4769201714462358E-2</v>
      </c>
      <c r="AQ40" s="9">
        <v>4051.2010940140344</v>
      </c>
      <c r="AR40" s="19">
        <f t="shared" si="12"/>
        <v>6.3509399645926955E-3</v>
      </c>
      <c r="AS40" s="14"/>
      <c r="AT40" s="9">
        <f t="shared" si="13"/>
        <v>91735.090871514127</v>
      </c>
      <c r="AU40" s="9">
        <f t="shared" si="14"/>
        <v>3.797798072993086E-2</v>
      </c>
      <c r="AV40" s="9">
        <f t="shared" si="15"/>
        <v>218875.41021644956</v>
      </c>
      <c r="AW40" s="19">
        <f t="shared" si="16"/>
        <v>0.21203392363639756</v>
      </c>
      <c r="AX40" s="14"/>
      <c r="AY40" s="214">
        <f t="shared" si="17"/>
        <v>310610.5010879637</v>
      </c>
      <c r="AZ40" s="216">
        <f t="shared" si="18"/>
        <v>9.0090862551098938E-2</v>
      </c>
      <c r="BB40" s="328" t="s">
        <v>103</v>
      </c>
      <c r="BC40" s="9">
        <v>91735.090871514127</v>
      </c>
      <c r="BD40" s="9">
        <v>218875.41021644956</v>
      </c>
      <c r="BE40" s="14"/>
      <c r="BF40" s="333">
        <f t="shared" si="19"/>
        <v>310610.5010879637</v>
      </c>
    </row>
    <row r="41" spans="1:58" s="6" customFormat="1">
      <c r="A41" s="41">
        <v>29</v>
      </c>
      <c r="B41" s="41" t="s">
        <v>104</v>
      </c>
      <c r="C41" s="14"/>
      <c r="D41" s="9">
        <v>84246.650000000023</v>
      </c>
      <c r="E41" s="19">
        <v>0.34066028046452956</v>
      </c>
      <c r="F41" s="9">
        <v>63039.92</v>
      </c>
      <c r="G41" s="19">
        <v>0.31644322186191731</v>
      </c>
      <c r="H41" s="9">
        <v>147286.57</v>
      </c>
      <c r="I41" s="19">
        <v>0.32985584007811558</v>
      </c>
      <c r="J41" s="14"/>
      <c r="K41" s="9">
        <f>+[40]Anthem!J41</f>
        <v>132467.90589360415</v>
      </c>
      <c r="L41" s="19">
        <f t="shared" si="6"/>
        <v>0.15853502784741547</v>
      </c>
      <c r="M41" s="9">
        <f>+[40]Anthem!K41</f>
        <v>72827.538255491236</v>
      </c>
      <c r="N41" s="19">
        <f t="shared" si="20"/>
        <v>0.28470277111004305</v>
      </c>
      <c r="O41" s="9">
        <f t="shared" si="7"/>
        <v>205295.44414909539</v>
      </c>
      <c r="P41" s="19">
        <f t="shared" si="21"/>
        <v>0.18810680832480012</v>
      </c>
      <c r="Q41" s="14"/>
      <c r="R41" s="9">
        <f>+[40]Magellan!J41</f>
        <v>45242.589618835998</v>
      </c>
      <c r="S41" s="19">
        <f t="shared" si="8"/>
        <v>0.39815708544254158</v>
      </c>
      <c r="T41" s="9">
        <f>+[40]Magellan!K41</f>
        <v>28850.307267697593</v>
      </c>
      <c r="U41" s="19">
        <f t="shared" si="22"/>
        <v>0.28287110889880079</v>
      </c>
      <c r="V41" s="9">
        <f t="shared" si="9"/>
        <v>74092.896886533592</v>
      </c>
      <c r="W41" s="19">
        <f t="shared" si="23"/>
        <v>0.34362560644155066</v>
      </c>
      <c r="X41" s="14"/>
      <c r="Y41" s="9">
        <v>315390.30151169503</v>
      </c>
      <c r="Z41" s="19">
        <v>0.60753275463454459</v>
      </c>
      <c r="AA41" s="9">
        <v>68014.451191613014</v>
      </c>
      <c r="AB41" s="19">
        <v>0.34977861245365399</v>
      </c>
      <c r="AC41" s="9">
        <v>383404.75270330801</v>
      </c>
      <c r="AD41" s="19">
        <v>0.53729524484651126</v>
      </c>
      <c r="AE41" s="14"/>
      <c r="AF41" s="9">
        <v>67728.627899629966</v>
      </c>
      <c r="AG41" s="19">
        <v>0.30033935930871308</v>
      </c>
      <c r="AH41" s="9">
        <v>29678.440213998205</v>
      </c>
      <c r="AI41" s="19">
        <v>0.25311886648299975</v>
      </c>
      <c r="AJ41" s="9">
        <v>97407.068113628164</v>
      </c>
      <c r="AK41" s="19">
        <v>0.28418612581946495</v>
      </c>
      <c r="AL41" s="14"/>
      <c r="AM41" s="9">
        <v>0</v>
      </c>
      <c r="AN41" s="19">
        <f t="shared" si="10"/>
        <v>0</v>
      </c>
      <c r="AO41" s="9">
        <v>10.299660552267859</v>
      </c>
      <c r="AP41" s="19">
        <f t="shared" si="11"/>
        <v>6.2972526885067429E-5</v>
      </c>
      <c r="AQ41" s="9">
        <v>10.299660552267859</v>
      </c>
      <c r="AR41" s="19">
        <f t="shared" si="12"/>
        <v>1.6146452448334133E-5</v>
      </c>
      <c r="AS41" s="14"/>
      <c r="AT41" s="9">
        <f t="shared" si="13"/>
        <v>645076.07492376515</v>
      </c>
      <c r="AU41" s="9">
        <f t="shared" si="14"/>
        <v>0.26705905570102401</v>
      </c>
      <c r="AV41" s="9">
        <f t="shared" si="15"/>
        <v>262420.95658935234</v>
      </c>
      <c r="AW41" s="19">
        <f t="shared" si="16"/>
        <v>0.25421834739238952</v>
      </c>
      <c r="AX41" s="14"/>
      <c r="AY41" s="214">
        <f t="shared" si="17"/>
        <v>907497.03151311749</v>
      </c>
      <c r="AZ41" s="216">
        <f t="shared" si="18"/>
        <v>0.26321450834794941</v>
      </c>
      <c r="BB41" s="328" t="s">
        <v>104</v>
      </c>
      <c r="BC41" s="9">
        <v>645076.07492376515</v>
      </c>
      <c r="BD41" s="9">
        <v>262420.95658935234</v>
      </c>
      <c r="BE41" s="14"/>
      <c r="BF41" s="333">
        <f t="shared" si="19"/>
        <v>907497.03151311749</v>
      </c>
    </row>
    <row r="42" spans="1:58" s="6" customFormat="1">
      <c r="A42" s="41">
        <v>30</v>
      </c>
      <c r="B42" s="41" t="s">
        <v>105</v>
      </c>
      <c r="C42" s="14"/>
      <c r="D42" s="9">
        <v>1415846.8599999999</v>
      </c>
      <c r="E42" s="19">
        <v>5.7251272118526177</v>
      </c>
      <c r="F42" s="9">
        <v>2268674.5200000005</v>
      </c>
      <c r="G42" s="19">
        <v>11.388127942815267</v>
      </c>
      <c r="H42" s="9">
        <v>3684521.3800000004</v>
      </c>
      <c r="I42" s="19">
        <v>8.2516749156808924</v>
      </c>
      <c r="J42" s="14"/>
      <c r="K42" s="9">
        <f>+[40]Anthem!J42</f>
        <v>3506497.8801669274</v>
      </c>
      <c r="L42" s="19">
        <f t="shared" si="6"/>
        <v>4.1965088474008052</v>
      </c>
      <c r="M42" s="9">
        <f>+[40]Anthem!K42</f>
        <v>3447036.119279847</v>
      </c>
      <c r="N42" s="19">
        <f t="shared" si="20"/>
        <v>13.475407226213427</v>
      </c>
      <c r="O42" s="9">
        <f t="shared" si="7"/>
        <v>6953533.9994467739</v>
      </c>
      <c r="P42" s="19">
        <f t="shared" si="21"/>
        <v>6.3713400588859521</v>
      </c>
      <c r="Q42" s="14"/>
      <c r="R42" s="9">
        <f>+[40]Magellan!J42</f>
        <v>1326950.579993288</v>
      </c>
      <c r="S42" s="19">
        <f t="shared" si="8"/>
        <v>11.677819061808396</v>
      </c>
      <c r="T42" s="9">
        <f>+[40]Magellan!K42</f>
        <v>3234661.1278507151</v>
      </c>
      <c r="U42" s="19">
        <f t="shared" si="22"/>
        <v>31.715162395218353</v>
      </c>
      <c r="V42" s="9">
        <f t="shared" si="9"/>
        <v>4561611.7078440031</v>
      </c>
      <c r="W42" s="19">
        <f t="shared" si="23"/>
        <v>21.155693127496871</v>
      </c>
      <c r="X42" s="14"/>
      <c r="Y42" s="9">
        <v>3639687.5832330612</v>
      </c>
      <c r="Z42" s="19">
        <v>7.0110888408809711</v>
      </c>
      <c r="AA42" s="9">
        <v>2836049.3994210986</v>
      </c>
      <c r="AB42" s="19">
        <v>14.584980197588576</v>
      </c>
      <c r="AC42" s="9">
        <v>6475736.9826541599</v>
      </c>
      <c r="AD42" s="19">
        <v>9.0749597210894315</v>
      </c>
      <c r="AE42" s="14"/>
      <c r="AF42" s="9">
        <v>1579838.8820973712</v>
      </c>
      <c r="AG42" s="19">
        <v>7.0057199204342711</v>
      </c>
      <c r="AH42" s="9">
        <v>1211380.8507696246</v>
      </c>
      <c r="AI42" s="19">
        <v>10.331518287857882</v>
      </c>
      <c r="AJ42" s="9">
        <v>2791219.732866996</v>
      </c>
      <c r="AK42" s="19">
        <v>8.1434123576021449</v>
      </c>
      <c r="AL42" s="14"/>
      <c r="AM42" s="9">
        <v>5395646.6888005054</v>
      </c>
      <c r="AN42" s="19">
        <f t="shared" si="10"/>
        <v>11.375253385393576</v>
      </c>
      <c r="AO42" s="9">
        <v>4073193.9204374808</v>
      </c>
      <c r="AP42" s="19">
        <f t="shared" si="11"/>
        <v>24.903666714177728</v>
      </c>
      <c r="AQ42" s="9">
        <v>9468840.6092379857</v>
      </c>
      <c r="AR42" s="19">
        <f t="shared" si="12"/>
        <v>14.844002271924603</v>
      </c>
      <c r="AS42" s="14"/>
      <c r="AT42" s="9">
        <f t="shared" si="13"/>
        <v>16864468.474291153</v>
      </c>
      <c r="AU42" s="9">
        <f t="shared" si="14"/>
        <v>6.9818261763562424</v>
      </c>
      <c r="AV42" s="9">
        <f t="shared" si="15"/>
        <v>17070995.937758766</v>
      </c>
      <c r="AW42" s="19">
        <f t="shared" si="16"/>
        <v>16.537400183439896</v>
      </c>
      <c r="AX42" s="14"/>
      <c r="AY42" s="214">
        <f t="shared" si="17"/>
        <v>33935464.412049919</v>
      </c>
      <c r="AZ42" s="216">
        <f t="shared" si="18"/>
        <v>9.84279426885149</v>
      </c>
      <c r="BB42" s="328" t="s">
        <v>105</v>
      </c>
      <c r="BC42" s="9">
        <v>16864468.474291153</v>
      </c>
      <c r="BD42" s="9">
        <v>17070995.937758766</v>
      </c>
      <c r="BE42" s="14"/>
      <c r="BF42" s="333">
        <f t="shared" si="19"/>
        <v>33935464.412049919</v>
      </c>
    </row>
    <row r="43" spans="1:58" s="6" customFormat="1">
      <c r="A43" s="41">
        <v>31</v>
      </c>
      <c r="B43" s="41" t="s">
        <v>106</v>
      </c>
      <c r="C43" s="14"/>
      <c r="D43" s="9">
        <v>18079.82</v>
      </c>
      <c r="E43" s="19">
        <v>7.310767314721961E-2</v>
      </c>
      <c r="F43" s="9">
        <v>6912.7</v>
      </c>
      <c r="G43" s="19">
        <v>3.4699870491029745E-2</v>
      </c>
      <c r="H43" s="9">
        <v>24992.52</v>
      </c>
      <c r="I43" s="19">
        <v>5.5972032482453117E-2</v>
      </c>
      <c r="J43" s="14"/>
      <c r="K43" s="9">
        <f>+[40]Anthem!J43</f>
        <v>628363.79314971378</v>
      </c>
      <c r="L43" s="19">
        <f t="shared" si="6"/>
        <v>0.75201363510123431</v>
      </c>
      <c r="M43" s="9">
        <f>+[40]Anthem!K43</f>
        <v>339354.91607421648</v>
      </c>
      <c r="N43" s="19">
        <f t="shared" si="20"/>
        <v>1.3266312072392572</v>
      </c>
      <c r="O43" s="9">
        <f t="shared" si="7"/>
        <v>967718.70922393026</v>
      </c>
      <c r="P43" s="19">
        <f t="shared" si="21"/>
        <v>0.88669516512069635</v>
      </c>
      <c r="Q43" s="14"/>
      <c r="R43" s="9">
        <f>+[40]Magellan!J43</f>
        <v>277207.56991413736</v>
      </c>
      <c r="S43" s="19">
        <f t="shared" si="8"/>
        <v>2.4395632307853328</v>
      </c>
      <c r="T43" s="9">
        <f>+[40]Magellan!K43</f>
        <v>41972.535886505604</v>
      </c>
      <c r="U43" s="19">
        <f t="shared" si="22"/>
        <v>0.41153176149371617</v>
      </c>
      <c r="V43" s="9">
        <f t="shared" si="9"/>
        <v>319180.10580064298</v>
      </c>
      <c r="W43" s="19">
        <f t="shared" si="23"/>
        <v>1.4802830234561708</v>
      </c>
      <c r="X43" s="14"/>
      <c r="Y43" s="9">
        <v>806379.25099582179</v>
      </c>
      <c r="Z43" s="19">
        <v>1.5533191898720016</v>
      </c>
      <c r="AA43" s="9">
        <v>273427.0532548466</v>
      </c>
      <c r="AB43" s="19">
        <v>1.4061560979935541</v>
      </c>
      <c r="AC43" s="9">
        <v>1079806.3042506683</v>
      </c>
      <c r="AD43" s="19">
        <v>1.5132175293563164</v>
      </c>
      <c r="AE43" s="14"/>
      <c r="AF43" s="9">
        <v>425817.70939380414</v>
      </c>
      <c r="AG43" s="19">
        <v>1.8882682550599499</v>
      </c>
      <c r="AH43" s="9">
        <v>95938.765290092968</v>
      </c>
      <c r="AI43" s="19">
        <v>0.81823409002987579</v>
      </c>
      <c r="AJ43" s="9">
        <v>521756.4746838971</v>
      </c>
      <c r="AK43" s="19">
        <v>1.5222298959729521</v>
      </c>
      <c r="AL43" s="14"/>
      <c r="AM43" s="9">
        <v>363706.30310985778</v>
      </c>
      <c r="AN43" s="19">
        <f t="shared" si="10"/>
        <v>0.76677580915868582</v>
      </c>
      <c r="AO43" s="9">
        <v>98048.12090082631</v>
      </c>
      <c r="AP43" s="19">
        <f t="shared" si="11"/>
        <v>0.59947004060227138</v>
      </c>
      <c r="AQ43" s="9">
        <v>461754.42401068407</v>
      </c>
      <c r="AR43" s="19">
        <f t="shared" si="12"/>
        <v>0.72387782221179842</v>
      </c>
      <c r="AS43" s="14"/>
      <c r="AT43" s="9">
        <f t="shared" si="13"/>
        <v>2519554.4465633347</v>
      </c>
      <c r="AU43" s="9">
        <f t="shared" si="14"/>
        <v>1.0430860133295747</v>
      </c>
      <c r="AV43" s="9">
        <f t="shared" si="15"/>
        <v>855654.09140648786</v>
      </c>
      <c r="AW43" s="19">
        <f t="shared" si="16"/>
        <v>0.82890852881571986</v>
      </c>
      <c r="AX43" s="14"/>
      <c r="AY43" s="214">
        <f t="shared" si="17"/>
        <v>3375208.5379698225</v>
      </c>
      <c r="AZ43" s="216">
        <f t="shared" si="18"/>
        <v>0.97896061920141542</v>
      </c>
      <c r="BB43" s="328" t="s">
        <v>106</v>
      </c>
      <c r="BC43" s="9">
        <v>2519554.4465633347</v>
      </c>
      <c r="BD43" s="9">
        <v>855654.09140648786</v>
      </c>
      <c r="BE43" s="14"/>
      <c r="BF43" s="333">
        <f t="shared" si="19"/>
        <v>3375208.5379698225</v>
      </c>
    </row>
    <row r="44" spans="1:58" s="6" customFormat="1">
      <c r="A44" s="41">
        <v>32</v>
      </c>
      <c r="B44" s="41" t="s">
        <v>107</v>
      </c>
      <c r="C44" s="14"/>
      <c r="D44" s="9">
        <v>3821510.8699999996</v>
      </c>
      <c r="E44" s="19">
        <v>15.452685237602301</v>
      </c>
      <c r="F44" s="9">
        <v>11292768.730000002</v>
      </c>
      <c r="G44" s="19">
        <v>56.686622074753792</v>
      </c>
      <c r="H44" s="9">
        <v>15114279.600000001</v>
      </c>
      <c r="I44" s="19">
        <v>33.849205631127973</v>
      </c>
      <c r="J44" s="14"/>
      <c r="K44" s="9">
        <f>+[40]Anthem!J44</f>
        <v>7376008.5872724783</v>
      </c>
      <c r="L44" s="19">
        <f t="shared" si="6"/>
        <v>8.8274644254225887</v>
      </c>
      <c r="M44" s="9">
        <f>+[40]Anthem!K44</f>
        <v>12736667.097262351</v>
      </c>
      <c r="N44" s="19">
        <f t="shared" si="20"/>
        <v>49.791116165089996</v>
      </c>
      <c r="O44" s="9">
        <f t="shared" si="7"/>
        <v>20112675.684534829</v>
      </c>
      <c r="P44" s="19">
        <f t="shared" si="21"/>
        <v>18.428714994483876</v>
      </c>
      <c r="Q44" s="14"/>
      <c r="R44" s="9">
        <f>+[40]Magellan!J44</f>
        <v>1310112.2619962385</v>
      </c>
      <c r="S44" s="19">
        <f t="shared" si="8"/>
        <v>11.529633565046542</v>
      </c>
      <c r="T44" s="9">
        <f>+[40]Magellan!K44</f>
        <v>4753710.1436290219</v>
      </c>
      <c r="U44" s="19">
        <f t="shared" si="22"/>
        <v>46.609113977007993</v>
      </c>
      <c r="V44" s="9">
        <f t="shared" si="9"/>
        <v>6063822.4056252604</v>
      </c>
      <c r="W44" s="19">
        <f t="shared" si="23"/>
        <v>28.122596619184868</v>
      </c>
      <c r="X44" s="14"/>
      <c r="Y44" s="9">
        <v>10236304.038579632</v>
      </c>
      <c r="Z44" s="19">
        <v>19.718076174274476</v>
      </c>
      <c r="AA44" s="9">
        <v>10119766.221525166</v>
      </c>
      <c r="AB44" s="19">
        <v>52.043025052842204</v>
      </c>
      <c r="AC44" s="9">
        <v>20356070.260104798</v>
      </c>
      <c r="AD44" s="19">
        <v>28.526562796626038</v>
      </c>
      <c r="AE44" s="14"/>
      <c r="AF44" s="9">
        <v>3363372.4038912794</v>
      </c>
      <c r="AG44" s="19">
        <v>14.91471397292004</v>
      </c>
      <c r="AH44" s="9">
        <v>5074463.312041223</v>
      </c>
      <c r="AI44" s="19">
        <v>43.278635679364982</v>
      </c>
      <c r="AJ44" s="9">
        <v>8437835.7159325033</v>
      </c>
      <c r="AK44" s="19">
        <v>24.617472723999157</v>
      </c>
      <c r="AL44" s="14"/>
      <c r="AM44" s="9">
        <v>4379557.3295644009</v>
      </c>
      <c r="AN44" s="19">
        <f t="shared" si="10"/>
        <v>9.233105355667341</v>
      </c>
      <c r="AO44" s="9">
        <v>3665932.8290843503</v>
      </c>
      <c r="AP44" s="19">
        <f t="shared" si="11"/>
        <v>22.41365649545941</v>
      </c>
      <c r="AQ44" s="9">
        <v>8045490.1586487517</v>
      </c>
      <c r="AR44" s="19">
        <f t="shared" si="12"/>
        <v>12.612660738761781</v>
      </c>
      <c r="AS44" s="14"/>
      <c r="AT44" s="9">
        <f t="shared" si="13"/>
        <v>30486865.491304029</v>
      </c>
      <c r="AU44" s="9">
        <f t="shared" si="14"/>
        <v>12.621447029102704</v>
      </c>
      <c r="AV44" s="9">
        <f t="shared" si="15"/>
        <v>47643308.333542116</v>
      </c>
      <c r="AW44" s="19">
        <f t="shared" si="16"/>
        <v>46.154100138474114</v>
      </c>
      <c r="AX44" s="14"/>
      <c r="AY44" s="214">
        <f t="shared" si="17"/>
        <v>78130173.824846148</v>
      </c>
      <c r="AZ44" s="216">
        <f t="shared" si="18"/>
        <v>22.661225961431089</v>
      </c>
      <c r="BB44" s="328" t="s">
        <v>107</v>
      </c>
      <c r="BC44" s="9">
        <v>30486865.491304029</v>
      </c>
      <c r="BD44" s="9">
        <v>47643308.333542116</v>
      </c>
      <c r="BE44" s="14"/>
      <c r="BF44" s="333">
        <f t="shared" si="19"/>
        <v>78130173.824846148</v>
      </c>
    </row>
    <row r="45" spans="1:58" s="6" customFormat="1">
      <c r="A45" s="41">
        <v>33</v>
      </c>
      <c r="B45" s="41" t="s">
        <v>108</v>
      </c>
      <c r="C45" s="14"/>
      <c r="D45" s="9">
        <v>90208.89</v>
      </c>
      <c r="E45" s="19">
        <v>0.36476923139132406</v>
      </c>
      <c r="F45" s="9">
        <v>150254.33999999997</v>
      </c>
      <c r="G45" s="19">
        <v>0.75423584687823131</v>
      </c>
      <c r="H45" s="9">
        <v>240463.22999999998</v>
      </c>
      <c r="I45" s="19">
        <v>0.53852975691909388</v>
      </c>
      <c r="J45" s="14"/>
      <c r="K45" s="9">
        <f>+[40]Anthem!J45</f>
        <v>240663.39046339027</v>
      </c>
      <c r="L45" s="19">
        <f t="shared" si="6"/>
        <v>0.28802129128251841</v>
      </c>
      <c r="M45" s="9">
        <f>+[40]Anthem!K45</f>
        <v>158684.84894276547</v>
      </c>
      <c r="N45" s="19">
        <f t="shared" si="20"/>
        <v>0.62034248732521824</v>
      </c>
      <c r="O45" s="9">
        <f t="shared" si="7"/>
        <v>399348.23940615577</v>
      </c>
      <c r="P45" s="19">
        <f t="shared" si="21"/>
        <v>0.36591227358296519</v>
      </c>
      <c r="Q45" s="14"/>
      <c r="R45" s="9">
        <f>+[40]Magellan!J45</f>
        <v>25721.53450601544</v>
      </c>
      <c r="S45" s="19">
        <f t="shared" si="8"/>
        <v>0.22636217993501223</v>
      </c>
      <c r="T45" s="9">
        <f>+[40]Magellan!K45</f>
        <v>46037.160124138987</v>
      </c>
      <c r="U45" s="19">
        <f t="shared" si="22"/>
        <v>0.45138453514662064</v>
      </c>
      <c r="V45" s="9">
        <f t="shared" si="9"/>
        <v>71758.694630154423</v>
      </c>
      <c r="W45" s="19">
        <f t="shared" si="23"/>
        <v>0.33280011979424279</v>
      </c>
      <c r="X45" s="14"/>
      <c r="Y45" s="9">
        <v>606185.41706133622</v>
      </c>
      <c r="Z45" s="19">
        <v>1.1676880819777133</v>
      </c>
      <c r="AA45" s="9">
        <v>940412.10497314844</v>
      </c>
      <c r="AB45" s="19">
        <v>4.8362669322352714</v>
      </c>
      <c r="AC45" s="9">
        <v>1546597.5220344847</v>
      </c>
      <c r="AD45" s="19">
        <v>2.1673687882621708</v>
      </c>
      <c r="AE45" s="14"/>
      <c r="AF45" s="9">
        <v>121405.46199610156</v>
      </c>
      <c r="AG45" s="19">
        <v>0.53836671143734582</v>
      </c>
      <c r="AH45" s="9">
        <v>144081.67757771839</v>
      </c>
      <c r="AI45" s="19">
        <v>1.2288311193739789</v>
      </c>
      <c r="AJ45" s="9">
        <v>265487.13957381994</v>
      </c>
      <c r="AK45" s="19">
        <v>0.77456146778140822</v>
      </c>
      <c r="AL45" s="14"/>
      <c r="AM45" s="9">
        <v>11438.405122295106</v>
      </c>
      <c r="AN45" s="19">
        <f t="shared" si="10"/>
        <v>2.4114765865037791E-2</v>
      </c>
      <c r="AO45" s="9">
        <v>15208.407620827507</v>
      </c>
      <c r="AP45" s="19">
        <f t="shared" si="11"/>
        <v>9.2984798180630157E-2</v>
      </c>
      <c r="AQ45" s="9">
        <v>26646.812743122613</v>
      </c>
      <c r="AR45" s="19">
        <f t="shared" si="12"/>
        <v>4.1773366478738673E-2</v>
      </c>
      <c r="AS45" s="14"/>
      <c r="AT45" s="9">
        <f t="shared" si="13"/>
        <v>1095623.0991491384</v>
      </c>
      <c r="AU45" s="9">
        <f t="shared" si="14"/>
        <v>0.4535838200131313</v>
      </c>
      <c r="AV45" s="9">
        <f t="shared" si="15"/>
        <v>1454678.5392385987</v>
      </c>
      <c r="AW45" s="19">
        <f t="shared" si="16"/>
        <v>1.4092090015931926</v>
      </c>
      <c r="AX45" s="14"/>
      <c r="AY45" s="214">
        <f t="shared" si="17"/>
        <v>2550301.6383877369</v>
      </c>
      <c r="AZ45" s="216">
        <f t="shared" si="18"/>
        <v>0.73970092306301383</v>
      </c>
      <c r="BB45" s="328" t="s">
        <v>108</v>
      </c>
      <c r="BC45" s="9">
        <v>1095623.0991491384</v>
      </c>
      <c r="BD45" s="9">
        <v>1454678.5392385987</v>
      </c>
      <c r="BE45" s="14"/>
      <c r="BF45" s="333">
        <f t="shared" si="19"/>
        <v>2550301.6383877369</v>
      </c>
    </row>
    <row r="46" spans="1:58" s="6" customFormat="1">
      <c r="A46" s="41">
        <v>34</v>
      </c>
      <c r="B46" s="41" t="s">
        <v>109</v>
      </c>
      <c r="C46" s="14"/>
      <c r="D46" s="9">
        <v>0</v>
      </c>
      <c r="E46" s="19">
        <v>0</v>
      </c>
      <c r="F46" s="9">
        <v>0</v>
      </c>
      <c r="G46" s="19">
        <v>0</v>
      </c>
      <c r="H46" s="9">
        <v>0</v>
      </c>
      <c r="I46" s="19">
        <v>0</v>
      </c>
      <c r="J46" s="14"/>
      <c r="K46" s="9">
        <f>+[40]Anthem!J46</f>
        <v>0</v>
      </c>
      <c r="L46" s="19">
        <f t="shared" si="6"/>
        <v>0</v>
      </c>
      <c r="M46" s="9">
        <f>+[40]Anthem!K46</f>
        <v>0</v>
      </c>
      <c r="N46" s="19">
        <f t="shared" si="20"/>
        <v>0</v>
      </c>
      <c r="O46" s="9">
        <f t="shared" si="7"/>
        <v>0</v>
      </c>
      <c r="P46" s="19">
        <f t="shared" si="21"/>
        <v>0</v>
      </c>
      <c r="Q46" s="14"/>
      <c r="R46" s="9">
        <f>+[40]Magellan!J46</f>
        <v>0</v>
      </c>
      <c r="S46" s="19">
        <f t="shared" si="8"/>
        <v>0</v>
      </c>
      <c r="T46" s="9">
        <f>+[40]Magellan!K46</f>
        <v>0</v>
      </c>
      <c r="U46" s="19">
        <f t="shared" si="22"/>
        <v>0</v>
      </c>
      <c r="V46" s="9">
        <f t="shared" si="9"/>
        <v>0</v>
      </c>
      <c r="W46" s="19">
        <f t="shared" si="23"/>
        <v>0</v>
      </c>
      <c r="X46" s="14"/>
      <c r="Y46" s="9">
        <v>0</v>
      </c>
      <c r="Z46" s="19">
        <v>0</v>
      </c>
      <c r="AA46" s="9">
        <v>0</v>
      </c>
      <c r="AB46" s="19">
        <v>0</v>
      </c>
      <c r="AC46" s="9">
        <v>0</v>
      </c>
      <c r="AD46" s="19">
        <v>0</v>
      </c>
      <c r="AE46" s="14"/>
      <c r="AF46" s="9">
        <v>24481.203770338714</v>
      </c>
      <c r="AG46" s="19">
        <v>0.10856072658648606</v>
      </c>
      <c r="AH46" s="9">
        <v>-1027.2038302616802</v>
      </c>
      <c r="AI46" s="19">
        <v>-8.7607255397538636E-3</v>
      </c>
      <c r="AJ46" s="9">
        <v>23453.999940077032</v>
      </c>
      <c r="AK46" s="19">
        <v>6.8427286715633279E-2</v>
      </c>
      <c r="AL46" s="14"/>
      <c r="AM46" s="9">
        <v>148898.53710034466</v>
      </c>
      <c r="AN46" s="19">
        <f t="shared" si="10"/>
        <v>0.31391206391376641</v>
      </c>
      <c r="AO46" s="9">
        <v>10352.885843347542</v>
      </c>
      <c r="AP46" s="19">
        <f t="shared" si="11"/>
        <v>6.3297948393521208E-2</v>
      </c>
      <c r="AQ46" s="9">
        <v>159251.42294369222</v>
      </c>
      <c r="AR46" s="19">
        <f t="shared" si="12"/>
        <v>0.24965342448336267</v>
      </c>
      <c r="AS46" s="14"/>
      <c r="AT46" s="9">
        <f t="shared" si="13"/>
        <v>173379.74087068337</v>
      </c>
      <c r="AU46" s="9">
        <f t="shared" si="14"/>
        <v>7.1778557095122403E-2</v>
      </c>
      <c r="AV46" s="9">
        <f t="shared" si="15"/>
        <v>9325.6820130858614</v>
      </c>
      <c r="AW46" s="19">
        <f t="shared" si="16"/>
        <v>9.0341849998797422E-3</v>
      </c>
      <c r="AX46" s="14"/>
      <c r="AY46" s="214">
        <f t="shared" si="17"/>
        <v>182705.42288376924</v>
      </c>
      <c r="AZ46" s="216">
        <f t="shared" si="18"/>
        <v>5.2992700126711513E-2</v>
      </c>
      <c r="BB46" s="328" t="s">
        <v>109</v>
      </c>
      <c r="BC46" s="9">
        <v>173379.74087068337</v>
      </c>
      <c r="BD46" s="9">
        <v>9325.6820130858614</v>
      </c>
      <c r="BE46" s="14"/>
      <c r="BF46" s="333">
        <f t="shared" si="19"/>
        <v>182705.42288376924</v>
      </c>
    </row>
    <row r="47" spans="1:58" s="6" customFormat="1">
      <c r="A47" s="41">
        <v>35</v>
      </c>
      <c r="B47" s="41" t="s">
        <v>110</v>
      </c>
      <c r="C47" s="14"/>
      <c r="D47" s="9">
        <v>0</v>
      </c>
      <c r="E47" s="19">
        <v>0</v>
      </c>
      <c r="F47" s="9">
        <v>0</v>
      </c>
      <c r="G47" s="19">
        <v>0</v>
      </c>
      <c r="H47" s="9">
        <v>0</v>
      </c>
      <c r="I47" s="19">
        <v>0</v>
      </c>
      <c r="J47" s="14"/>
      <c r="K47" s="9">
        <f>+[40]Anthem!J47</f>
        <v>0</v>
      </c>
      <c r="L47" s="19">
        <f t="shared" si="6"/>
        <v>0</v>
      </c>
      <c r="M47" s="9">
        <f>+[40]Anthem!K47</f>
        <v>0</v>
      </c>
      <c r="N47" s="19">
        <f t="shared" si="20"/>
        <v>0</v>
      </c>
      <c r="O47" s="9">
        <f t="shared" si="7"/>
        <v>0</v>
      </c>
      <c r="P47" s="19">
        <f t="shared" si="21"/>
        <v>0</v>
      </c>
      <c r="Q47" s="14"/>
      <c r="R47" s="9">
        <f>+[40]Magellan!J47</f>
        <v>0</v>
      </c>
      <c r="S47" s="19">
        <f t="shared" si="8"/>
        <v>0</v>
      </c>
      <c r="T47" s="9">
        <f>+[40]Magellan!K47</f>
        <v>0</v>
      </c>
      <c r="U47" s="19">
        <f t="shared" si="22"/>
        <v>0</v>
      </c>
      <c r="V47" s="9">
        <f t="shared" si="9"/>
        <v>0</v>
      </c>
      <c r="W47" s="19">
        <f t="shared" si="23"/>
        <v>0</v>
      </c>
      <c r="X47" s="14"/>
      <c r="Y47" s="9">
        <v>0</v>
      </c>
      <c r="Z47" s="19">
        <v>0</v>
      </c>
      <c r="AA47" s="9">
        <v>0</v>
      </c>
      <c r="AB47" s="19">
        <v>0</v>
      </c>
      <c r="AC47" s="9">
        <v>0</v>
      </c>
      <c r="AD47" s="19">
        <v>0</v>
      </c>
      <c r="AE47" s="14"/>
      <c r="AF47" s="9">
        <v>0</v>
      </c>
      <c r="AG47" s="19">
        <v>0</v>
      </c>
      <c r="AH47" s="9">
        <v>0</v>
      </c>
      <c r="AI47" s="19">
        <v>0</v>
      </c>
      <c r="AJ47" s="9">
        <v>0</v>
      </c>
      <c r="AK47" s="19">
        <v>0</v>
      </c>
      <c r="AL47" s="14"/>
      <c r="AM47" s="9">
        <v>0</v>
      </c>
      <c r="AN47" s="19">
        <f t="shared" si="10"/>
        <v>0</v>
      </c>
      <c r="AO47" s="9">
        <v>0</v>
      </c>
      <c r="AP47" s="19">
        <f t="shared" si="11"/>
        <v>0</v>
      </c>
      <c r="AQ47" s="9">
        <v>0</v>
      </c>
      <c r="AR47" s="19">
        <f t="shared" si="12"/>
        <v>0</v>
      </c>
      <c r="AS47" s="14"/>
      <c r="AT47" s="9">
        <f t="shared" si="13"/>
        <v>0</v>
      </c>
      <c r="AU47" s="9">
        <f t="shared" si="14"/>
        <v>0</v>
      </c>
      <c r="AV47" s="9">
        <f t="shared" si="15"/>
        <v>0</v>
      </c>
      <c r="AW47" s="19">
        <f t="shared" si="16"/>
        <v>0</v>
      </c>
      <c r="AX47" s="14"/>
      <c r="AY47" s="214">
        <f t="shared" si="17"/>
        <v>0</v>
      </c>
      <c r="AZ47" s="216">
        <f t="shared" si="18"/>
        <v>0</v>
      </c>
      <c r="BB47" s="328" t="s">
        <v>110</v>
      </c>
      <c r="BC47" s="9">
        <v>0</v>
      </c>
      <c r="BD47" s="9">
        <v>0</v>
      </c>
      <c r="BE47" s="14"/>
      <c r="BF47" s="333">
        <f t="shared" si="19"/>
        <v>0</v>
      </c>
    </row>
    <row r="48" spans="1:58" s="6" customFormat="1">
      <c r="A48" s="41">
        <v>36</v>
      </c>
      <c r="B48" s="41" t="s">
        <v>111</v>
      </c>
      <c r="C48" s="14"/>
      <c r="D48" s="9">
        <v>11477809.379999997</v>
      </c>
      <c r="E48" s="19">
        <v>46.411741742956025</v>
      </c>
      <c r="F48" s="9">
        <v>32459922.779999997</v>
      </c>
      <c r="G48" s="19">
        <v>162.93996797413834</v>
      </c>
      <c r="H48" s="9">
        <v>43937732.159999996</v>
      </c>
      <c r="I48" s="19">
        <v>98.400808388463616</v>
      </c>
      <c r="J48" s="14"/>
      <c r="K48" s="9">
        <f>+[40]Anthem!J48</f>
        <v>30623743.910000004</v>
      </c>
      <c r="L48" s="19">
        <f t="shared" si="6"/>
        <v>36.649904449032114</v>
      </c>
      <c r="M48" s="9">
        <f>+[40]Anthem!K48</f>
        <v>28941744.510000005</v>
      </c>
      <c r="N48" s="19">
        <f t="shared" si="20"/>
        <v>113.14119713684805</v>
      </c>
      <c r="O48" s="9">
        <f t="shared" si="7"/>
        <v>59565488.420000009</v>
      </c>
      <c r="P48" s="19">
        <f t="shared" si="21"/>
        <v>54.578288180894418</v>
      </c>
      <c r="Q48" s="14"/>
      <c r="R48" s="9">
        <f>+[40]Magellan!J48</f>
        <v>3718235.4645462222</v>
      </c>
      <c r="S48" s="19">
        <f t="shared" si="8"/>
        <v>32.722304537060829</v>
      </c>
      <c r="T48" s="9">
        <f>+[40]Magellan!K48</f>
        <v>12303050.495453781</v>
      </c>
      <c r="U48" s="19">
        <f t="shared" si="22"/>
        <v>120.62878582868862</v>
      </c>
      <c r="V48" s="9">
        <f t="shared" si="9"/>
        <v>16021285.960000003</v>
      </c>
      <c r="W48" s="19">
        <f t="shared" si="23"/>
        <v>74.302994420766083</v>
      </c>
      <c r="X48" s="14"/>
      <c r="Y48" s="9">
        <v>21952626.399005257</v>
      </c>
      <c r="Z48" s="19">
        <v>42.287094827347246</v>
      </c>
      <c r="AA48" s="9">
        <v>27983524.200994741</v>
      </c>
      <c r="AB48" s="19">
        <v>143.91115557209946</v>
      </c>
      <c r="AC48" s="9">
        <v>49936150.599999994</v>
      </c>
      <c r="AD48" s="19">
        <v>69.979456629432022</v>
      </c>
      <c r="AE48" s="14"/>
      <c r="AF48" s="9">
        <v>5700968.8100000024</v>
      </c>
      <c r="AG48" s="19">
        <v>25.280673371558322</v>
      </c>
      <c r="AH48" s="9">
        <v>14881296.190000005</v>
      </c>
      <c r="AI48" s="19">
        <v>126.91828803165862</v>
      </c>
      <c r="AJ48" s="9">
        <v>20582265.000000007</v>
      </c>
      <c r="AK48" s="19">
        <v>60.048970410610423</v>
      </c>
      <c r="AL48" s="14"/>
      <c r="AM48" s="9">
        <v>23928422.113980591</v>
      </c>
      <c r="AN48" s="26">
        <f t="shared" si="10"/>
        <v>50.446569310062557</v>
      </c>
      <c r="AO48" s="9">
        <v>21803005.956019413</v>
      </c>
      <c r="AP48" s="19">
        <f t="shared" si="11"/>
        <v>133.30442996380131</v>
      </c>
      <c r="AQ48" s="9">
        <v>45731428.070000008</v>
      </c>
      <c r="AR48" s="19">
        <f t="shared" si="12"/>
        <v>71.691714982206975</v>
      </c>
      <c r="AS48" s="14"/>
      <c r="AT48" s="9">
        <f t="shared" si="13"/>
        <v>97401806.077532083</v>
      </c>
      <c r="AU48" s="9">
        <f t="shared" si="14"/>
        <v>40.32397939687047</v>
      </c>
      <c r="AV48" s="9">
        <f t="shared" si="15"/>
        <v>138372544.13246793</v>
      </c>
      <c r="AW48" s="19">
        <f t="shared" si="16"/>
        <v>134.04737163915883</v>
      </c>
      <c r="AX48" s="14"/>
      <c r="AY48" s="214">
        <f t="shared" si="17"/>
        <v>235774350.21000001</v>
      </c>
      <c r="AZ48" s="216">
        <f t="shared" si="18"/>
        <v>68.385049775984143</v>
      </c>
      <c r="BB48" s="328" t="s">
        <v>111</v>
      </c>
      <c r="BC48" s="9">
        <v>97401806.077532083</v>
      </c>
      <c r="BD48" s="9">
        <v>138372544.13246793</v>
      </c>
      <c r="BE48" s="14"/>
      <c r="BF48" s="333">
        <f t="shared" si="19"/>
        <v>235774350.21000001</v>
      </c>
    </row>
    <row r="49" spans="1:58" s="6" customFormat="1">
      <c r="A49" s="41">
        <v>37</v>
      </c>
      <c r="B49" s="41" t="s">
        <v>112</v>
      </c>
      <c r="C49" s="14"/>
      <c r="D49" s="9">
        <v>3912.8300000000008</v>
      </c>
      <c r="E49" s="19">
        <v>1.5821943842396408E-2</v>
      </c>
      <c r="F49" s="9">
        <v>4571.79</v>
      </c>
      <c r="G49" s="19">
        <v>2.2949140120674248E-2</v>
      </c>
      <c r="H49" s="9">
        <v>8484.6200000000008</v>
      </c>
      <c r="I49" s="19">
        <v>1.9001742370968248E-2</v>
      </c>
      <c r="J49" s="14"/>
      <c r="K49" s="9">
        <f>+[40]Anthem!J49</f>
        <v>60960.99703303058</v>
      </c>
      <c r="L49" s="19">
        <f t="shared" si="6"/>
        <v>7.2956942264944008E-2</v>
      </c>
      <c r="M49" s="9">
        <f>+[40]Anthem!K49</f>
        <v>38666.514645724848</v>
      </c>
      <c r="N49" s="19">
        <f t="shared" si="20"/>
        <v>0.1511579840881809</v>
      </c>
      <c r="O49" s="9">
        <f t="shared" si="7"/>
        <v>99627.511678755429</v>
      </c>
      <c r="P49" s="19">
        <f t="shared" si="21"/>
        <v>9.1286064924178748E-2</v>
      </c>
      <c r="Q49" s="14"/>
      <c r="R49" s="9">
        <f>+[40]Magellan!J49</f>
        <v>7572.6766166346979</v>
      </c>
      <c r="S49" s="19">
        <f t="shared" si="8"/>
        <v>6.6643286250415365E-2</v>
      </c>
      <c r="T49" s="9">
        <f>+[40]Magellan!K49</f>
        <v>9428.7168112182972</v>
      </c>
      <c r="U49" s="19">
        <f t="shared" si="22"/>
        <v>9.2446557159144405E-2</v>
      </c>
      <c r="V49" s="9">
        <f t="shared" si="9"/>
        <v>17001.393427852996</v>
      </c>
      <c r="W49" s="19">
        <f t="shared" si="23"/>
        <v>7.884850468114421E-2</v>
      </c>
      <c r="X49" s="14"/>
      <c r="Y49" s="9">
        <v>35261.897239157763</v>
      </c>
      <c r="Z49" s="19">
        <v>6.7924592039338205E-2</v>
      </c>
      <c r="AA49" s="9">
        <v>22970.697781527262</v>
      </c>
      <c r="AB49" s="19">
        <v>0.11813164197236957</v>
      </c>
      <c r="AC49" s="9">
        <v>58232.595020685025</v>
      </c>
      <c r="AD49" s="19">
        <v>8.16059169300348E-2</v>
      </c>
      <c r="AE49" s="14"/>
      <c r="AF49" s="9">
        <v>38153.472788439198</v>
      </c>
      <c r="AG49" s="19">
        <v>0.16918974926915439</v>
      </c>
      <c r="AH49" s="9">
        <v>4396.6473917301691</v>
      </c>
      <c r="AI49" s="19">
        <v>3.7497738967942014E-2</v>
      </c>
      <c r="AJ49" s="9">
        <v>42550.120180169368</v>
      </c>
      <c r="AK49" s="19">
        <v>0.12414041446200925</v>
      </c>
      <c r="AL49" s="14"/>
      <c r="AM49" s="9">
        <v>442438.55860851897</v>
      </c>
      <c r="AN49" s="19">
        <f t="shared" si="10"/>
        <v>0.93276135409063476</v>
      </c>
      <c r="AO49" s="9">
        <v>94803.533456025441</v>
      </c>
      <c r="AP49" s="19">
        <f t="shared" si="11"/>
        <v>0.57963250624258944</v>
      </c>
      <c r="AQ49" s="9">
        <v>537242.09206454444</v>
      </c>
      <c r="AR49" s="19">
        <f t="shared" si="12"/>
        <v>0.84221745452122532</v>
      </c>
      <c r="AS49" s="14"/>
      <c r="AT49" s="9">
        <f t="shared" si="13"/>
        <v>588300.43228578125</v>
      </c>
      <c r="AU49" s="9">
        <f t="shared" si="14"/>
        <v>0.24355415434266767</v>
      </c>
      <c r="AV49" s="9">
        <f t="shared" si="15"/>
        <v>174837.900086226</v>
      </c>
      <c r="AW49" s="19">
        <f t="shared" si="16"/>
        <v>0.16937291365425772</v>
      </c>
      <c r="AX49" s="14"/>
      <c r="AY49" s="214">
        <f t="shared" si="17"/>
        <v>763138.33237200719</v>
      </c>
      <c r="AZ49" s="216">
        <f t="shared" si="18"/>
        <v>0.22134406392696657</v>
      </c>
      <c r="BB49" s="328" t="s">
        <v>112</v>
      </c>
      <c r="BC49" s="9">
        <v>588300.43228578125</v>
      </c>
      <c r="BD49" s="9">
        <v>174837.900086226</v>
      </c>
      <c r="BE49" s="14"/>
      <c r="BF49" s="333">
        <f t="shared" si="19"/>
        <v>763138.33237200719</v>
      </c>
    </row>
    <row r="50" spans="1:58" s="6" customFormat="1">
      <c r="A50" s="41">
        <v>38</v>
      </c>
      <c r="B50" s="41" t="s">
        <v>113</v>
      </c>
      <c r="C50" s="14"/>
      <c r="D50" s="9">
        <v>0</v>
      </c>
      <c r="E50" s="19">
        <v>0</v>
      </c>
      <c r="F50" s="9">
        <v>1540.8000000000002</v>
      </c>
      <c r="G50" s="19">
        <v>7.7343961769755143E-3</v>
      </c>
      <c r="H50" s="9">
        <v>1540.8000000000002</v>
      </c>
      <c r="I50" s="19">
        <v>3.4507007556246337E-3</v>
      </c>
      <c r="J50" s="14"/>
      <c r="K50" s="9">
        <f>+[40]Anthem!J50</f>
        <v>2.8265247590195202</v>
      </c>
      <c r="L50" s="19">
        <f t="shared" si="6"/>
        <v>3.3827301666750689E-6</v>
      </c>
      <c r="M50" s="9">
        <f>+[40]Anthem!K50</f>
        <v>2.7934664156572921</v>
      </c>
      <c r="N50" s="19">
        <f t="shared" si="20"/>
        <v>1.0920424451948351E-5</v>
      </c>
      <c r="O50" s="9">
        <f t="shared" si="7"/>
        <v>5.6199911746768123</v>
      </c>
      <c r="P50" s="19">
        <f t="shared" si="21"/>
        <v>5.1494498919042755E-6</v>
      </c>
      <c r="Q50" s="14"/>
      <c r="R50" s="9">
        <f>+[40]Magellan!J50</f>
        <v>0</v>
      </c>
      <c r="S50" s="19">
        <f t="shared" si="8"/>
        <v>0</v>
      </c>
      <c r="T50" s="9">
        <f>+[40]Magellan!K50</f>
        <v>-398.8179759518805</v>
      </c>
      <c r="U50" s="19">
        <f t="shared" si="22"/>
        <v>-3.9103251850837869E-3</v>
      </c>
      <c r="V50" s="9">
        <f t="shared" si="9"/>
        <v>-398.8179759518805</v>
      </c>
      <c r="W50" s="19">
        <f t="shared" si="23"/>
        <v>-1.8496249249928369E-3</v>
      </c>
      <c r="X50" s="14"/>
      <c r="Y50" s="9">
        <v>0</v>
      </c>
      <c r="Z50" s="19">
        <v>0</v>
      </c>
      <c r="AA50" s="9">
        <v>232.06516946379438</v>
      </c>
      <c r="AB50" s="19">
        <v>1.1934439159876286E-3</v>
      </c>
      <c r="AC50" s="9">
        <v>232.06516946379438</v>
      </c>
      <c r="AD50" s="19">
        <v>3.252111800082042E-4</v>
      </c>
      <c r="AE50" s="14"/>
      <c r="AF50" s="9">
        <v>455.46999999999991</v>
      </c>
      <c r="AG50" s="19">
        <v>2.0197599187608364E-3</v>
      </c>
      <c r="AH50" s="9">
        <v>0</v>
      </c>
      <c r="AI50" s="19">
        <v>0</v>
      </c>
      <c r="AJ50" s="9">
        <v>455.46999999999991</v>
      </c>
      <c r="AK50" s="19">
        <v>1.3288384224438231E-3</v>
      </c>
      <c r="AL50" s="14"/>
      <c r="AM50" s="9">
        <v>0</v>
      </c>
      <c r="AN50" s="19">
        <f t="shared" si="10"/>
        <v>0</v>
      </c>
      <c r="AO50" s="9">
        <v>0</v>
      </c>
      <c r="AP50" s="19">
        <f t="shared" si="11"/>
        <v>0</v>
      </c>
      <c r="AQ50" s="9">
        <v>0</v>
      </c>
      <c r="AR50" s="19">
        <f t="shared" si="12"/>
        <v>0</v>
      </c>
      <c r="AS50" s="14"/>
      <c r="AT50" s="9">
        <f t="shared" si="13"/>
        <v>458.29652475901946</v>
      </c>
      <c r="AU50" s="9">
        <f t="shared" si="14"/>
        <v>1.8973302822875422E-4</v>
      </c>
      <c r="AV50" s="9">
        <f t="shared" si="15"/>
        <v>1376.8406599275713</v>
      </c>
      <c r="AW50" s="19">
        <f t="shared" si="16"/>
        <v>1.3338041356855416E-3</v>
      </c>
      <c r="AX50" s="14"/>
      <c r="AY50" s="214">
        <f t="shared" si="17"/>
        <v>1835.1371846865909</v>
      </c>
      <c r="AZ50" s="216">
        <f t="shared" si="18"/>
        <v>5.3227141802649413E-4</v>
      </c>
      <c r="BB50" s="328" t="s">
        <v>113</v>
      </c>
      <c r="BC50" s="9">
        <v>458.29652475901946</v>
      </c>
      <c r="BD50" s="9">
        <v>1376.8406599275713</v>
      </c>
      <c r="BE50" s="14"/>
      <c r="BF50" s="333">
        <f t="shared" si="19"/>
        <v>1835.1371846865909</v>
      </c>
    </row>
    <row r="51" spans="1:58" s="6" customFormat="1">
      <c r="A51" s="41">
        <v>39</v>
      </c>
      <c r="B51" s="41" t="s">
        <v>114</v>
      </c>
      <c r="C51" s="14"/>
      <c r="D51" s="9">
        <v>1193491.3700000006</v>
      </c>
      <c r="E51" s="19">
        <v>4.8260091628117641</v>
      </c>
      <c r="F51" s="9">
        <v>250980.02000000005</v>
      </c>
      <c r="G51" s="19">
        <v>1.2598513156705857</v>
      </c>
      <c r="H51" s="9">
        <v>1444471.3900000006</v>
      </c>
      <c r="I51" s="19">
        <v>3.2349678848333117</v>
      </c>
      <c r="J51" s="14"/>
      <c r="K51" s="9">
        <f>+[40]Anthem!J51</f>
        <v>2126289.9355621682</v>
      </c>
      <c r="L51" s="19">
        <f t="shared" si="6"/>
        <v>2.5447026724856161</v>
      </c>
      <c r="M51" s="9">
        <f>+[40]Anthem!K51</f>
        <v>523461.25992618373</v>
      </c>
      <c r="N51" s="19">
        <f t="shared" si="20"/>
        <v>2.0463532729461997</v>
      </c>
      <c r="O51" s="9">
        <f t="shared" si="7"/>
        <v>2649751.1954883519</v>
      </c>
      <c r="P51" s="19">
        <f t="shared" si="21"/>
        <v>2.4278972302773028</v>
      </c>
      <c r="Q51" s="14"/>
      <c r="R51" s="9">
        <f>+[40]Magellan!J51</f>
        <v>893204.37675400928</v>
      </c>
      <c r="S51" s="19">
        <f t="shared" si="8"/>
        <v>7.8606387112031086</v>
      </c>
      <c r="T51" s="9">
        <f>+[40]Magellan!K51</f>
        <v>147712.24415134691</v>
      </c>
      <c r="U51" s="19">
        <f t="shared" si="22"/>
        <v>1.4482870464192616</v>
      </c>
      <c r="V51" s="9">
        <f t="shared" si="9"/>
        <v>1040916.6209053562</v>
      </c>
      <c r="W51" s="19">
        <f t="shared" si="23"/>
        <v>4.8275289554605365</v>
      </c>
      <c r="X51" s="14"/>
      <c r="Y51" s="9">
        <v>2321587.9858797975</v>
      </c>
      <c r="Z51" s="19">
        <v>4.4720485615050434</v>
      </c>
      <c r="AA51" s="9">
        <v>330950.22846520395</v>
      </c>
      <c r="AB51" s="19">
        <v>1.7019811183605242</v>
      </c>
      <c r="AC51" s="9">
        <v>2652538.2143450016</v>
      </c>
      <c r="AD51" s="19">
        <v>3.7172104917648006</v>
      </c>
      <c r="AE51" s="14"/>
      <c r="AF51" s="9">
        <v>220698.76035574314</v>
      </c>
      <c r="AG51" s="19">
        <v>0.97867809139291972</v>
      </c>
      <c r="AH51" s="9">
        <v>0</v>
      </c>
      <c r="AI51" s="19">
        <v>0</v>
      </c>
      <c r="AJ51" s="9">
        <v>220698.76035574314</v>
      </c>
      <c r="AK51" s="19">
        <v>0.6438909094922457</v>
      </c>
      <c r="AL51" s="14"/>
      <c r="AM51" s="9">
        <v>120782.44874540092</v>
      </c>
      <c r="AN51" s="19">
        <f t="shared" si="10"/>
        <v>0.25463693941248094</v>
      </c>
      <c r="AO51" s="9">
        <v>25147.119397083978</v>
      </c>
      <c r="AP51" s="19">
        <f t="shared" si="11"/>
        <v>0.15375047015177476</v>
      </c>
      <c r="AQ51" s="9">
        <v>145929.5681424849</v>
      </c>
      <c r="AR51" s="19">
        <f t="shared" si="12"/>
        <v>0.2287691735918182</v>
      </c>
      <c r="AS51" s="14"/>
      <c r="AT51" s="9">
        <f t="shared" si="13"/>
        <v>6876054.8772971202</v>
      </c>
      <c r="AU51" s="9">
        <f t="shared" si="14"/>
        <v>2.8466607178020111</v>
      </c>
      <c r="AV51" s="9">
        <f t="shared" si="15"/>
        <v>1278250.8719398186</v>
      </c>
      <c r="AW51" s="19">
        <f t="shared" si="16"/>
        <v>1.2382960127911009</v>
      </c>
      <c r="AX51" s="14"/>
      <c r="AY51" s="214">
        <f t="shared" si="17"/>
        <v>8154305.7492369385</v>
      </c>
      <c r="AZ51" s="216">
        <f t="shared" si="18"/>
        <v>2.3651114044148072</v>
      </c>
      <c r="BB51" s="328" t="s">
        <v>114</v>
      </c>
      <c r="BC51" s="9">
        <v>6876054.8772971202</v>
      </c>
      <c r="BD51" s="9">
        <v>1278250.8719398186</v>
      </c>
      <c r="BE51" s="14"/>
      <c r="BF51" s="333">
        <f t="shared" si="19"/>
        <v>8154305.7492369385</v>
      </c>
    </row>
    <row r="52" spans="1:58" s="6" customFormat="1">
      <c r="A52" s="41">
        <v>40</v>
      </c>
      <c r="B52" s="41" t="s">
        <v>115</v>
      </c>
      <c r="C52" s="14"/>
      <c r="D52" s="9">
        <v>4153.6099999999969</v>
      </c>
      <c r="E52" s="19">
        <v>1.6795563355222708E-2</v>
      </c>
      <c r="F52" s="9">
        <v>12200.980000000003</v>
      </c>
      <c r="G52" s="19">
        <v>6.1245595189093151E-2</v>
      </c>
      <c r="H52" s="9">
        <v>16354.59</v>
      </c>
      <c r="I52" s="19">
        <v>3.6626944490479665E-2</v>
      </c>
      <c r="J52" s="14"/>
      <c r="K52" s="9">
        <f>+[40]Anthem!J52</f>
        <v>6956.3710514115701</v>
      </c>
      <c r="L52" s="19">
        <f t="shared" si="6"/>
        <v>8.3252503382839019E-3</v>
      </c>
      <c r="M52" s="9">
        <f>+[40]Anthem!K52</f>
        <v>32898.017783967414</v>
      </c>
      <c r="N52" s="19">
        <f t="shared" si="20"/>
        <v>0.12860735171721649</v>
      </c>
      <c r="O52" s="9">
        <f t="shared" si="7"/>
        <v>39854.388835378981</v>
      </c>
      <c r="P52" s="19">
        <f t="shared" si="21"/>
        <v>3.6517526789898433E-2</v>
      </c>
      <c r="Q52" s="14"/>
      <c r="R52" s="9">
        <f>+[40]Magellan!J52</f>
        <v>0</v>
      </c>
      <c r="S52" s="19">
        <f t="shared" si="8"/>
        <v>0</v>
      </c>
      <c r="T52" s="9">
        <f>+[40]Magellan!K52</f>
        <v>963.63309327299476</v>
      </c>
      <c r="U52" s="19">
        <f t="shared" si="22"/>
        <v>9.4482169335823232E-3</v>
      </c>
      <c r="V52" s="9">
        <f t="shared" si="9"/>
        <v>963.63309327299476</v>
      </c>
      <c r="W52" s="19">
        <f t="shared" si="23"/>
        <v>4.4691059464198515E-3</v>
      </c>
      <c r="X52" s="14"/>
      <c r="Y52" s="9">
        <v>12674.832190900341</v>
      </c>
      <c r="Z52" s="19">
        <v>2.4415385249830661E-2</v>
      </c>
      <c r="AA52" s="9">
        <v>19111.014625247761</v>
      </c>
      <c r="AB52" s="19">
        <v>9.8282410003845522E-2</v>
      </c>
      <c r="AC52" s="9">
        <v>31785.8468161481</v>
      </c>
      <c r="AD52" s="19">
        <v>4.4544007937616363E-2</v>
      </c>
      <c r="AE52" s="14"/>
      <c r="AF52" s="9">
        <v>927.9</v>
      </c>
      <c r="AG52" s="19">
        <v>4.1147281459112135E-3</v>
      </c>
      <c r="AH52" s="9">
        <v>2646.2000000000003</v>
      </c>
      <c r="AI52" s="19">
        <v>2.2568677452644331E-2</v>
      </c>
      <c r="AJ52" s="9">
        <v>3574.1000000000004</v>
      </c>
      <c r="AK52" s="19">
        <v>1.0427473611119216E-2</v>
      </c>
      <c r="AL52" s="14"/>
      <c r="AM52" s="9">
        <v>0</v>
      </c>
      <c r="AN52" s="19">
        <f t="shared" si="10"/>
        <v>0</v>
      </c>
      <c r="AO52" s="9">
        <v>0</v>
      </c>
      <c r="AP52" s="19">
        <f t="shared" si="11"/>
        <v>0</v>
      </c>
      <c r="AQ52" s="9">
        <v>0</v>
      </c>
      <c r="AR52" s="19">
        <f t="shared" si="12"/>
        <v>0</v>
      </c>
      <c r="AS52" s="14"/>
      <c r="AT52" s="9">
        <f t="shared" si="13"/>
        <v>24712.713242311911</v>
      </c>
      <c r="AU52" s="9">
        <f t="shared" si="14"/>
        <v>1.023096983263868E-2</v>
      </c>
      <c r="AV52" s="9">
        <f t="shared" si="15"/>
        <v>67819.84550248817</v>
      </c>
      <c r="AW52" s="19">
        <f t="shared" si="16"/>
        <v>6.5699970262014032E-2</v>
      </c>
      <c r="AX52" s="14"/>
      <c r="AY52" s="214">
        <f t="shared" si="17"/>
        <v>92532.558744800073</v>
      </c>
      <c r="AZ52" s="216">
        <f t="shared" si="18"/>
        <v>2.6838558265673228E-2</v>
      </c>
      <c r="BB52" s="328" t="s">
        <v>115</v>
      </c>
      <c r="BC52" s="9">
        <v>24712.713242311911</v>
      </c>
      <c r="BD52" s="9">
        <v>67819.84550248817</v>
      </c>
      <c r="BE52" s="14"/>
      <c r="BF52" s="333">
        <f t="shared" si="19"/>
        <v>92532.558744800073</v>
      </c>
    </row>
    <row r="53" spans="1:58" s="6" customFormat="1">
      <c r="A53" s="41">
        <v>41</v>
      </c>
      <c r="B53" s="41" t="s">
        <v>116</v>
      </c>
      <c r="C53" s="14"/>
      <c r="D53" s="9">
        <v>936722.76</v>
      </c>
      <c r="E53" s="19">
        <v>3.7877380066638633</v>
      </c>
      <c r="F53" s="9">
        <v>2053086.7699999996</v>
      </c>
      <c r="G53" s="19">
        <v>10.305936179184192</v>
      </c>
      <c r="H53" s="9">
        <v>2989809.5299999993</v>
      </c>
      <c r="I53" s="19">
        <v>6.6958320381261212</v>
      </c>
      <c r="J53" s="14"/>
      <c r="K53" s="9">
        <f>+[40]Anthem!J53</f>
        <v>2170069.2519528395</v>
      </c>
      <c r="L53" s="19">
        <f t="shared" si="6"/>
        <v>2.5970969116510663</v>
      </c>
      <c r="M53" s="9">
        <f>+[40]Anthem!K53</f>
        <v>3049231.3102585385</v>
      </c>
      <c r="N53" s="19">
        <f t="shared" si="20"/>
        <v>11.920279396793374</v>
      </c>
      <c r="O53" s="9">
        <f t="shared" si="7"/>
        <v>5219300.5622113775</v>
      </c>
      <c r="P53" s="19">
        <f t="shared" si="21"/>
        <v>4.7823076372430222</v>
      </c>
      <c r="Q53" s="14"/>
      <c r="R53" s="9">
        <f>+[40]Magellan!J53</f>
        <v>494194.14191480289</v>
      </c>
      <c r="S53" s="19">
        <f t="shared" si="8"/>
        <v>4.3491520013623415</v>
      </c>
      <c r="T53" s="9">
        <f>+[40]Magellan!K53</f>
        <v>1016222.9475912775</v>
      </c>
      <c r="U53" s="19">
        <f t="shared" si="22"/>
        <v>9.9638492375923118</v>
      </c>
      <c r="V53" s="9">
        <f t="shared" si="9"/>
        <v>1510417.0895060804</v>
      </c>
      <c r="W53" s="19">
        <f t="shared" si="23"/>
        <v>7.0049628260052605</v>
      </c>
      <c r="X53" s="14"/>
      <c r="Y53" s="9">
        <v>2155667.5859385272</v>
      </c>
      <c r="Z53" s="19">
        <v>4.152437980129422</v>
      </c>
      <c r="AA53" s="9">
        <v>2293777.2362486026</v>
      </c>
      <c r="AB53" s="19">
        <v>11.796231608375431</v>
      </c>
      <c r="AC53" s="9">
        <v>4449444.8221871294</v>
      </c>
      <c r="AD53" s="19">
        <v>6.2353570953724082</v>
      </c>
      <c r="AE53" s="14"/>
      <c r="AF53" s="9">
        <v>915060.72507527273</v>
      </c>
      <c r="AG53" s="19">
        <v>4.057792995673184</v>
      </c>
      <c r="AH53" s="9">
        <v>976588.69626668002</v>
      </c>
      <c r="AI53" s="19">
        <v>8.3290436436932733</v>
      </c>
      <c r="AJ53" s="9">
        <v>1891649.4213419529</v>
      </c>
      <c r="AK53" s="19">
        <v>5.5189066961003181</v>
      </c>
      <c r="AL53" s="14"/>
      <c r="AM53" s="9">
        <v>1309133.3904045664</v>
      </c>
      <c r="AN53" s="19">
        <f t="shared" si="10"/>
        <v>2.7599516591850568</v>
      </c>
      <c r="AO53" s="9">
        <v>1211591.6280326624</v>
      </c>
      <c r="AP53" s="19">
        <f t="shared" si="11"/>
        <v>7.407718534297695</v>
      </c>
      <c r="AQ53" s="9">
        <v>2520725.0184372291</v>
      </c>
      <c r="AR53" s="19">
        <f t="shared" si="12"/>
        <v>3.9516609735804433</v>
      </c>
      <c r="AS53" s="14"/>
      <c r="AT53" s="9">
        <f t="shared" si="13"/>
        <v>7980847.8552860087</v>
      </c>
      <c r="AU53" s="9">
        <f t="shared" si="14"/>
        <v>3.3040408329794393</v>
      </c>
      <c r="AV53" s="9">
        <f t="shared" si="15"/>
        <v>10600498.58839776</v>
      </c>
      <c r="AW53" s="19">
        <f t="shared" si="16"/>
        <v>10.269154063388468</v>
      </c>
      <c r="AX53" s="14"/>
      <c r="AY53" s="214">
        <f t="shared" si="17"/>
        <v>18581346.44368377</v>
      </c>
      <c r="AZ53" s="216">
        <f t="shared" si="18"/>
        <v>5.3894170435602637</v>
      </c>
      <c r="BB53" s="328" t="s">
        <v>116</v>
      </c>
      <c r="BC53" s="9">
        <v>7980847.8552860087</v>
      </c>
      <c r="BD53" s="9">
        <v>10600498.58839776</v>
      </c>
      <c r="BE53" s="14"/>
      <c r="BF53" s="333">
        <f t="shared" si="19"/>
        <v>18581346.44368377</v>
      </c>
    </row>
    <row r="54" spans="1:58" s="6" customFormat="1">
      <c r="A54" s="41">
        <v>42</v>
      </c>
      <c r="B54" s="41" t="s">
        <v>117</v>
      </c>
      <c r="C54" s="14"/>
      <c r="D54" s="9">
        <v>5820227.0199999996</v>
      </c>
      <c r="E54" s="19">
        <v>23.534706353314139</v>
      </c>
      <c r="F54" s="9">
        <v>6472657.6799999997</v>
      </c>
      <c r="G54" s="19">
        <v>32.490977943317233</v>
      </c>
      <c r="H54" s="9">
        <v>12292884.699999999</v>
      </c>
      <c r="I54" s="19">
        <v>27.530546808863246</v>
      </c>
      <c r="J54" s="14"/>
      <c r="K54" s="9">
        <f>+[40]Anthem!J54</f>
        <v>12261456.942644255</v>
      </c>
      <c r="L54" s="19">
        <f t="shared" si="6"/>
        <v>14.674274532680199</v>
      </c>
      <c r="M54" s="9">
        <f>+[40]Anthem!K54</f>
        <v>9128312.9087207373</v>
      </c>
      <c r="N54" s="19">
        <f t="shared" si="20"/>
        <v>35.685072472931161</v>
      </c>
      <c r="O54" s="9">
        <f t="shared" si="7"/>
        <v>21389769.851364993</v>
      </c>
      <c r="P54" s="19">
        <f t="shared" si="21"/>
        <v>19.598882742961408</v>
      </c>
      <c r="Q54" s="14"/>
      <c r="R54" s="9">
        <f>+[40]Magellan!J54</f>
        <v>2534024.1624565818</v>
      </c>
      <c r="S54" s="19">
        <f t="shared" si="8"/>
        <v>22.300661466660053</v>
      </c>
      <c r="T54" s="9">
        <f>+[40]Magellan!K54</f>
        <v>3468865.4694138765</v>
      </c>
      <c r="U54" s="19">
        <f t="shared" si="22"/>
        <v>34.011486007724962</v>
      </c>
      <c r="V54" s="9">
        <f t="shared" si="9"/>
        <v>6002889.6318704579</v>
      </c>
      <c r="W54" s="19">
        <f t="shared" si="23"/>
        <v>27.840004600064269</v>
      </c>
      <c r="X54" s="14"/>
      <c r="Y54" s="9">
        <v>11617602.926823545</v>
      </c>
      <c r="Z54" s="19">
        <v>22.37885652968227</v>
      </c>
      <c r="AA54" s="9">
        <v>6476949.779119309</v>
      </c>
      <c r="AB54" s="19">
        <v>33.309075747592232</v>
      </c>
      <c r="AC54" s="9">
        <v>18094552.705942854</v>
      </c>
      <c r="AD54" s="19">
        <v>25.357320320050864</v>
      </c>
      <c r="AE54" s="14"/>
      <c r="AF54" s="9">
        <v>5534198.9404085549</v>
      </c>
      <c r="AG54" s="19">
        <v>24.541140365525482</v>
      </c>
      <c r="AH54" s="9">
        <v>3182791.3499795226</v>
      </c>
      <c r="AI54" s="19">
        <v>27.145110489288133</v>
      </c>
      <c r="AJ54" s="9">
        <v>8716990.2903880775</v>
      </c>
      <c r="AK54" s="19">
        <v>25.431909074005794</v>
      </c>
      <c r="AL54" s="14"/>
      <c r="AM54" s="9">
        <v>5166015.4770001061</v>
      </c>
      <c r="AN54" s="19">
        <f t="shared" si="10"/>
        <v>10.891138436791332</v>
      </c>
      <c r="AO54" s="9">
        <v>3303800.5139941438</v>
      </c>
      <c r="AP54" s="19">
        <f t="shared" si="11"/>
        <v>20.199565377383827</v>
      </c>
      <c r="AQ54" s="9">
        <v>8469815.9909942504</v>
      </c>
      <c r="AR54" s="19">
        <f t="shared" si="12"/>
        <v>13.27786294030985</v>
      </c>
      <c r="AS54" s="14"/>
      <c r="AT54" s="9">
        <f t="shared" si="13"/>
        <v>42933525.469333053</v>
      </c>
      <c r="AU54" s="9">
        <f t="shared" si="14"/>
        <v>17.774317193690635</v>
      </c>
      <c r="AV54" s="9">
        <f t="shared" si="15"/>
        <v>32033377.70122759</v>
      </c>
      <c r="AW54" s="19">
        <f t="shared" si="16"/>
        <v>31.032096088825547</v>
      </c>
      <c r="AX54" s="14"/>
      <c r="AY54" s="214">
        <f t="shared" si="17"/>
        <v>74966903.170560643</v>
      </c>
      <c r="AZ54" s="216">
        <f t="shared" si="18"/>
        <v>21.743736756368911</v>
      </c>
      <c r="BB54" s="328" t="s">
        <v>117</v>
      </c>
      <c r="BC54" s="9">
        <v>42933525.469333053</v>
      </c>
      <c r="BD54" s="9">
        <v>32033377.70122759</v>
      </c>
      <c r="BE54" s="14"/>
      <c r="BF54" s="333">
        <f t="shared" si="19"/>
        <v>74966903.170560643</v>
      </c>
    </row>
    <row r="55" spans="1:58" s="6" customFormat="1">
      <c r="A55" s="41">
        <v>43</v>
      </c>
      <c r="B55" s="41" t="s">
        <v>118</v>
      </c>
      <c r="C55" s="14"/>
      <c r="D55" s="9">
        <v>2507336.7099999995</v>
      </c>
      <c r="E55" s="19">
        <v>10.138682390903501</v>
      </c>
      <c r="F55" s="9">
        <v>4101020.4000000004</v>
      </c>
      <c r="G55" s="19">
        <v>20.586004999648623</v>
      </c>
      <c r="H55" s="9">
        <v>6608357.1099999994</v>
      </c>
      <c r="I55" s="19">
        <v>14.799755239430436</v>
      </c>
      <c r="J55" s="14"/>
      <c r="K55" s="9">
        <f>+[40]Anthem!J55</f>
        <v>6957911.0447622817</v>
      </c>
      <c r="L55" s="19">
        <f t="shared" si="6"/>
        <v>8.3270933725425991</v>
      </c>
      <c r="M55" s="9">
        <f>+[40]Anthem!K55</f>
        <v>6102898.6876649251</v>
      </c>
      <c r="N55" s="19">
        <f t="shared" si="20"/>
        <v>23.857900593681538</v>
      </c>
      <c r="O55" s="9">
        <f t="shared" si="7"/>
        <v>13060809.732427206</v>
      </c>
      <c r="P55" s="19">
        <f t="shared" si="21"/>
        <v>11.967275957278929</v>
      </c>
      <c r="Q55" s="14"/>
      <c r="R55" s="9">
        <f>+[40]Magellan!J55</f>
        <v>514187.58115575096</v>
      </c>
      <c r="S55" s="19">
        <f t="shared" si="8"/>
        <v>4.5251041200013287</v>
      </c>
      <c r="T55" s="9">
        <f>+[40]Magellan!K55</f>
        <v>1025121.6149008507</v>
      </c>
      <c r="U55" s="19">
        <f t="shared" si="22"/>
        <v>10.051098772449047</v>
      </c>
      <c r="V55" s="9">
        <f t="shared" si="9"/>
        <v>1539309.1960566016</v>
      </c>
      <c r="W55" s="19">
        <f t="shared" si="23"/>
        <v>7.1389576899123997</v>
      </c>
      <c r="X55" s="14"/>
      <c r="Y55" s="9">
        <v>4556069.2759196963</v>
      </c>
      <c r="Z55" s="19">
        <v>8.7763044844378921</v>
      </c>
      <c r="AA55" s="9">
        <v>4564763.1239783205</v>
      </c>
      <c r="AB55" s="19">
        <v>23.475253916062332</v>
      </c>
      <c r="AC55" s="9">
        <v>9120832.3998980168</v>
      </c>
      <c r="AD55" s="19">
        <v>12.781740035704349</v>
      </c>
      <c r="AE55" s="14"/>
      <c r="AF55" s="9">
        <v>4010817.5065295403</v>
      </c>
      <c r="AG55" s="19">
        <v>17.78577829747875</v>
      </c>
      <c r="AH55" s="9">
        <v>1841710.5476701544</v>
      </c>
      <c r="AI55" s="19">
        <v>15.707418680183149</v>
      </c>
      <c r="AJ55" s="9">
        <v>5852528.0541996947</v>
      </c>
      <c r="AK55" s="19">
        <v>17.074810957584344</v>
      </c>
      <c r="AL55" s="14"/>
      <c r="AM55" s="9">
        <v>5707724.2589773368</v>
      </c>
      <c r="AN55" s="19">
        <f t="shared" si="10"/>
        <v>12.033184054580625</v>
      </c>
      <c r="AO55" s="9">
        <v>3080804.6642239974</v>
      </c>
      <c r="AP55" s="19">
        <f t="shared" si="11"/>
        <v>18.83616004245587</v>
      </c>
      <c r="AQ55" s="9">
        <v>8788528.9232013337</v>
      </c>
      <c r="AR55" s="19">
        <f t="shared" si="12"/>
        <v>13.777499134962664</v>
      </c>
      <c r="AS55" s="14"/>
      <c r="AT55" s="9">
        <f t="shared" si="13"/>
        <v>24254046.377344608</v>
      </c>
      <c r="AU55" s="9">
        <f t="shared" si="14"/>
        <v>10.041083484964116</v>
      </c>
      <c r="AV55" s="9">
        <f t="shared" si="15"/>
        <v>20716319.038438249</v>
      </c>
      <c r="AW55" s="19">
        <f t="shared" si="16"/>
        <v>20.068779789742422</v>
      </c>
      <c r="AX55" s="14"/>
      <c r="AY55" s="214">
        <f t="shared" si="17"/>
        <v>44970365.415782854</v>
      </c>
      <c r="AZ55" s="216">
        <f t="shared" si="18"/>
        <v>13.043406437822396</v>
      </c>
      <c r="BB55" s="328" t="s">
        <v>118</v>
      </c>
      <c r="BC55" s="9">
        <v>24254046.377344608</v>
      </c>
      <c r="BD55" s="9">
        <v>20716319.038438249</v>
      </c>
      <c r="BE55" s="14"/>
      <c r="BF55" s="333">
        <f t="shared" si="19"/>
        <v>44970365.415782854</v>
      </c>
    </row>
    <row r="56" spans="1:58" s="6" customFormat="1">
      <c r="A56" s="41">
        <v>44</v>
      </c>
      <c r="B56" s="41" t="s">
        <v>119</v>
      </c>
      <c r="C56" s="14"/>
      <c r="D56" s="9">
        <v>164645.53999999998</v>
      </c>
      <c r="E56" s="19">
        <v>0.66576173454533683</v>
      </c>
      <c r="F56" s="9">
        <v>318634.53000000009</v>
      </c>
      <c r="G56" s="19">
        <v>1.5994585219914268</v>
      </c>
      <c r="H56" s="9">
        <v>483280.07000000007</v>
      </c>
      <c r="I56" s="19">
        <v>1.0823305443453568</v>
      </c>
      <c r="J56" s="14"/>
      <c r="K56" s="9">
        <f>+[40]Anthem!J56</f>
        <v>315168.40842531022</v>
      </c>
      <c r="L56" s="19">
        <f t="shared" si="6"/>
        <v>0.37718745585412472</v>
      </c>
      <c r="M56" s="9">
        <f>+[40]Anthem!K56</f>
        <v>416629.77704594505</v>
      </c>
      <c r="N56" s="19">
        <f t="shared" si="20"/>
        <v>1.6287197795402111</v>
      </c>
      <c r="O56" s="9">
        <f t="shared" si="7"/>
        <v>731798.18547125533</v>
      </c>
      <c r="P56" s="19">
        <f t="shared" si="21"/>
        <v>0.67052740297006019</v>
      </c>
      <c r="Q56" s="14"/>
      <c r="R56" s="9">
        <f>+[40]Magellan!J56</f>
        <v>76348.319601878888</v>
      </c>
      <c r="S56" s="19">
        <f t="shared" si="8"/>
        <v>0.67190283905552128</v>
      </c>
      <c r="T56" s="9">
        <f>+[40]Magellan!K56</f>
        <v>253560.06413938288</v>
      </c>
      <c r="U56" s="19">
        <f t="shared" si="22"/>
        <v>2.4861023437301615</v>
      </c>
      <c r="V56" s="9">
        <f t="shared" si="9"/>
        <v>329908.38374126179</v>
      </c>
      <c r="W56" s="19">
        <f t="shared" si="23"/>
        <v>1.5300382789304465</v>
      </c>
      <c r="X56" s="14"/>
      <c r="Y56" s="9">
        <v>396364.0026539492</v>
      </c>
      <c r="Z56" s="19">
        <v>0.7635114751979728</v>
      </c>
      <c r="AA56" s="9">
        <v>351682.36734605109</v>
      </c>
      <c r="AB56" s="19">
        <v>1.8086005006225307</v>
      </c>
      <c r="AC56" s="9">
        <v>748046.37000000034</v>
      </c>
      <c r="AD56" s="19">
        <v>1.0482962318328777</v>
      </c>
      <c r="AE56" s="14"/>
      <c r="AF56" s="9">
        <v>159308.28926846912</v>
      </c>
      <c r="AG56" s="19">
        <v>0.7064449851599689</v>
      </c>
      <c r="AH56" s="9">
        <v>197144.13966781006</v>
      </c>
      <c r="AI56" s="19">
        <v>1.6813855717035253</v>
      </c>
      <c r="AJ56" s="9">
        <v>356452.42893627915</v>
      </c>
      <c r="AK56" s="19">
        <v>1.0399536376577034</v>
      </c>
      <c r="AL56" s="14"/>
      <c r="AM56" s="9">
        <v>314078.17108897085</v>
      </c>
      <c r="AN56" s="19">
        <f t="shared" si="10"/>
        <v>0.66214839203125841</v>
      </c>
      <c r="AO56" s="9">
        <v>289296.89389621024</v>
      </c>
      <c r="AP56" s="19">
        <f t="shared" si="11"/>
        <v>1.7687725082002117</v>
      </c>
      <c r="AQ56" s="9">
        <v>603375.06498518109</v>
      </c>
      <c r="AR56" s="19">
        <f t="shared" si="12"/>
        <v>0.94589202681525197</v>
      </c>
      <c r="AS56" s="14"/>
      <c r="AT56" s="9">
        <f t="shared" si="13"/>
        <v>1425912.7310385783</v>
      </c>
      <c r="AU56" s="9">
        <f t="shared" si="14"/>
        <v>0.59032247864445153</v>
      </c>
      <c r="AV56" s="9">
        <f t="shared" si="15"/>
        <v>1826947.7720953997</v>
      </c>
      <c r="AW56" s="19">
        <f t="shared" si="16"/>
        <v>1.7698420485566702</v>
      </c>
      <c r="AX56" s="14"/>
      <c r="AY56" s="214">
        <f t="shared" si="17"/>
        <v>3252860.5031339778</v>
      </c>
      <c r="AZ56" s="216">
        <f t="shared" si="18"/>
        <v>0.94347424655404755</v>
      </c>
      <c r="BB56" s="328" t="s">
        <v>119</v>
      </c>
      <c r="BC56" s="9">
        <v>1425912.7310385783</v>
      </c>
      <c r="BD56" s="9">
        <v>1826947.7720953997</v>
      </c>
      <c r="BE56" s="14"/>
      <c r="BF56" s="333">
        <f t="shared" si="19"/>
        <v>3252860.5031339778</v>
      </c>
    </row>
    <row r="57" spans="1:58" s="6" customFormat="1">
      <c r="A57" s="41">
        <v>45</v>
      </c>
      <c r="B57" s="41" t="s">
        <v>120</v>
      </c>
      <c r="C57" s="14"/>
      <c r="D57" s="9">
        <v>-769845.55999999982</v>
      </c>
      <c r="E57" s="19">
        <v>-3.1129523177951017</v>
      </c>
      <c r="F57" s="9">
        <v>1923896.4400000002</v>
      </c>
      <c r="G57" s="19">
        <v>9.65743592317809</v>
      </c>
      <c r="H57" s="9">
        <v>1154050.8800000004</v>
      </c>
      <c r="I57" s="19">
        <v>2.584556232895427</v>
      </c>
      <c r="J57" s="14"/>
      <c r="K57" s="9">
        <f>+[40]Anthem!J57</f>
        <v>2934686.9370074226</v>
      </c>
      <c r="L57" s="19">
        <f t="shared" si="6"/>
        <v>3.5121765694371216</v>
      </c>
      <c r="M57" s="9">
        <f>+[40]Anthem!K57</f>
        <v>1001764.4700000002</v>
      </c>
      <c r="N57" s="19">
        <f t="shared" si="20"/>
        <v>3.9161713747351476</v>
      </c>
      <c r="O57" s="9">
        <f t="shared" si="7"/>
        <v>3936451.4070074228</v>
      </c>
      <c r="P57" s="19">
        <f t="shared" si="21"/>
        <v>3.6068667444956444</v>
      </c>
      <c r="Q57" s="14"/>
      <c r="R57" s="9">
        <f>+[40]Magellan!J57</f>
        <v>105311.43005440128</v>
      </c>
      <c r="S57" s="19">
        <f t="shared" si="8"/>
        <v>0.92679248485788335</v>
      </c>
      <c r="T57" s="9">
        <f>+[40]Magellan!K57</f>
        <v>527688.08906920603</v>
      </c>
      <c r="U57" s="19">
        <f t="shared" si="22"/>
        <v>5.1738691558000811</v>
      </c>
      <c r="V57" s="9">
        <f t="shared" si="9"/>
        <v>632999.51912360732</v>
      </c>
      <c r="W57" s="19">
        <f t="shared" si="23"/>
        <v>2.9357044032056585</v>
      </c>
      <c r="X57" s="14"/>
      <c r="Y57" s="9">
        <v>717186.43089049566</v>
      </c>
      <c r="Z57" s="19">
        <v>1.3815080738278931</v>
      </c>
      <c r="AA57" s="9">
        <v>476673.56910950446</v>
      </c>
      <c r="AB57" s="19">
        <v>2.4513940298765977</v>
      </c>
      <c r="AC57" s="9">
        <v>1193860</v>
      </c>
      <c r="AD57" s="19">
        <v>1.6730499465374036</v>
      </c>
      <c r="AE57" s="14"/>
      <c r="AF57" s="9">
        <v>247158.22952057043</v>
      </c>
      <c r="AG57" s="19">
        <v>1.0960113412025809</v>
      </c>
      <c r="AH57" s="9">
        <v>514454.91805878002</v>
      </c>
      <c r="AI57" s="19">
        <v>4.3876377861065583</v>
      </c>
      <c r="AJ57" s="9">
        <v>761613.14757935051</v>
      </c>
      <c r="AK57" s="19">
        <v>2.2220142128829976</v>
      </c>
      <c r="AL57" s="14"/>
      <c r="AM57" s="9">
        <v>753910.70648537995</v>
      </c>
      <c r="AN57" s="19">
        <f t="shared" si="10"/>
        <v>1.5894156550377794</v>
      </c>
      <c r="AO57" s="9">
        <v>1459726.8278009451</v>
      </c>
      <c r="AP57" s="19">
        <f t="shared" si="11"/>
        <v>8.9248268369688137</v>
      </c>
      <c r="AQ57" s="9">
        <v>2213637.5342863249</v>
      </c>
      <c r="AR57" s="19">
        <f t="shared" si="12"/>
        <v>3.4702496265599474</v>
      </c>
      <c r="AS57" s="14"/>
      <c r="AT57" s="9">
        <f t="shared" si="13"/>
        <v>3988408.1739582703</v>
      </c>
      <c r="AU57" s="9">
        <f t="shared" si="14"/>
        <v>1.6511859020866944</v>
      </c>
      <c r="AV57" s="9">
        <f t="shared" si="15"/>
        <v>5904204.3140384359</v>
      </c>
      <c r="AW57" s="19">
        <f t="shared" si="16"/>
        <v>5.7196539593849218</v>
      </c>
      <c r="AX57" s="14"/>
      <c r="AY57" s="214">
        <f t="shared" si="17"/>
        <v>9892612.4879967067</v>
      </c>
      <c r="AZ57" s="216">
        <f t="shared" si="18"/>
        <v>2.8692976857051016</v>
      </c>
      <c r="BB57" s="328" t="s">
        <v>120</v>
      </c>
      <c r="BC57" s="9">
        <v>3988408.1739582703</v>
      </c>
      <c r="BD57" s="9">
        <v>5904204.3140384359</v>
      </c>
      <c r="BE57" s="14"/>
      <c r="BF57" s="333">
        <f t="shared" si="19"/>
        <v>9892612.4879967067</v>
      </c>
    </row>
    <row r="58" spans="1:58" s="6" customFormat="1">
      <c r="A58" s="41">
        <v>46</v>
      </c>
      <c r="B58" s="41" t="s">
        <v>121</v>
      </c>
      <c r="C58" s="14"/>
      <c r="D58" s="9">
        <v>20091308.992877968</v>
      </c>
      <c r="E58" s="19">
        <v>81.241342610220485</v>
      </c>
      <c r="F58" s="9">
        <v>-930847.79287798237</v>
      </c>
      <c r="G58" s="19">
        <v>-4.6726022913950942</v>
      </c>
      <c r="H58" s="9">
        <v>19160461.199999984</v>
      </c>
      <c r="I58" s="19">
        <v>42.910837189094245</v>
      </c>
      <c r="J58" s="14"/>
      <c r="K58" s="9">
        <f>+[40]Anthem!J58</f>
        <v>48047987.080000006</v>
      </c>
      <c r="L58" s="19">
        <f t="shared" si="6"/>
        <v>57.502901690452696</v>
      </c>
      <c r="M58" s="9">
        <f>+[40]Anthem!K58</f>
        <v>0</v>
      </c>
      <c r="N58" s="19">
        <f t="shared" si="20"/>
        <v>0</v>
      </c>
      <c r="O58" s="9">
        <f t="shared" si="7"/>
        <v>48047987.080000006</v>
      </c>
      <c r="P58" s="19">
        <f t="shared" si="21"/>
        <v>44.025105055356676</v>
      </c>
      <c r="Q58" s="14"/>
      <c r="R58" s="9">
        <f>+[40]Magellan!J58</f>
        <v>6015189.1548565542</v>
      </c>
      <c r="S58" s="19">
        <f t="shared" si="8"/>
        <v>52.93662901396246</v>
      </c>
      <c r="T58" s="9">
        <f>+[40]Magellan!K58</f>
        <v>9844497.7970549837</v>
      </c>
      <c r="U58" s="19">
        <f t="shared" si="22"/>
        <v>96.523201037885542</v>
      </c>
      <c r="V58" s="9">
        <f t="shared" si="9"/>
        <v>15859686.951911539</v>
      </c>
      <c r="W58" s="19">
        <f t="shared" si="23"/>
        <v>73.553535842573496</v>
      </c>
      <c r="X58" s="14"/>
      <c r="Y58" s="9">
        <v>487761.39453345735</v>
      </c>
      <c r="Z58" s="19">
        <v>0.93956923280442073</v>
      </c>
      <c r="AA58" s="9">
        <v>367414.1954665425</v>
      </c>
      <c r="AB58" s="19">
        <v>1.8895047336926845</v>
      </c>
      <c r="AC58" s="9">
        <v>855175.58999999985</v>
      </c>
      <c r="AD58" s="19">
        <v>1.1984248363540049</v>
      </c>
      <c r="AE58" s="14"/>
      <c r="AF58" s="9">
        <v>-18640.229999999981</v>
      </c>
      <c r="AG58" s="19">
        <v>-8.2659207918157673E-2</v>
      </c>
      <c r="AH58" s="9">
        <v>0</v>
      </c>
      <c r="AI58" s="19">
        <v>0</v>
      </c>
      <c r="AJ58" s="9">
        <v>-18640.229999999981</v>
      </c>
      <c r="AK58" s="19">
        <v>-5.4383063269128604E-2</v>
      </c>
      <c r="AL58" s="14"/>
      <c r="AM58" s="9">
        <v>0</v>
      </c>
      <c r="AN58" s="19">
        <f t="shared" si="10"/>
        <v>0</v>
      </c>
      <c r="AO58" s="9">
        <v>0</v>
      </c>
      <c r="AP58" s="19">
        <f t="shared" si="11"/>
        <v>0</v>
      </c>
      <c r="AQ58" s="9">
        <v>0</v>
      </c>
      <c r="AR58" s="19">
        <f t="shared" si="12"/>
        <v>0</v>
      </c>
      <c r="AS58" s="14"/>
      <c r="AT58" s="9">
        <f t="shared" si="13"/>
        <v>74623606.392267972</v>
      </c>
      <c r="AU58" s="9">
        <f t="shared" si="14"/>
        <v>30.893890861599811</v>
      </c>
      <c r="AV58" s="9">
        <f t="shared" si="15"/>
        <v>9281064.199643543</v>
      </c>
      <c r="AW58" s="19">
        <f t="shared" si="16"/>
        <v>8.99096182538565</v>
      </c>
      <c r="AX58" s="14"/>
      <c r="AY58" s="214">
        <f t="shared" si="17"/>
        <v>83904670.59191151</v>
      </c>
      <c r="AZ58" s="216">
        <f t="shared" si="18"/>
        <v>24.336086897301776</v>
      </c>
      <c r="BB58" s="328" t="s">
        <v>121</v>
      </c>
      <c r="BC58" s="9">
        <v>74623606.392267972</v>
      </c>
      <c r="BD58" s="9">
        <v>9281064.199643543</v>
      </c>
      <c r="BE58" s="14"/>
      <c r="BF58" s="333">
        <f t="shared" si="19"/>
        <v>83904670.59191151</v>
      </c>
    </row>
    <row r="59" spans="1:58" s="6" customFormat="1">
      <c r="A59" s="41">
        <v>47</v>
      </c>
      <c r="B59" s="41" t="s">
        <v>122</v>
      </c>
      <c r="C59" s="14"/>
      <c r="D59" s="9">
        <v>0</v>
      </c>
      <c r="E59" s="19">
        <v>0</v>
      </c>
      <c r="F59" s="9">
        <v>0</v>
      </c>
      <c r="G59" s="19">
        <v>0</v>
      </c>
      <c r="H59" s="9">
        <v>0</v>
      </c>
      <c r="I59" s="19">
        <v>0</v>
      </c>
      <c r="J59" s="14"/>
      <c r="K59" s="9">
        <f>+[40]Anthem!J59</f>
        <v>5283785.9300000016</v>
      </c>
      <c r="L59" s="19">
        <f t="shared" si="6"/>
        <v>6.3235328127337489</v>
      </c>
      <c r="M59" s="9">
        <f>+[40]Anthem!K59</f>
        <v>0</v>
      </c>
      <c r="N59" s="19">
        <f t="shared" si="20"/>
        <v>0</v>
      </c>
      <c r="O59" s="9">
        <f t="shared" si="7"/>
        <v>5283785.9300000016</v>
      </c>
      <c r="P59" s="19">
        <f t="shared" si="21"/>
        <v>4.8413938813077442</v>
      </c>
      <c r="Q59" s="14"/>
      <c r="R59" s="9">
        <f>+[40]Magellan!J59</f>
        <v>155551.58718171861</v>
      </c>
      <c r="S59" s="19">
        <f t="shared" si="8"/>
        <v>1.3689306273142534</v>
      </c>
      <c r="T59" s="9">
        <f>+[40]Magellan!K59</f>
        <v>126479.98065134356</v>
      </c>
      <c r="U59" s="19">
        <f t="shared" si="22"/>
        <v>1.2401092317100877</v>
      </c>
      <c r="V59" s="9">
        <f t="shared" si="9"/>
        <v>282031.56783306214</v>
      </c>
      <c r="W59" s="19">
        <f t="shared" si="23"/>
        <v>1.3079967527887457</v>
      </c>
      <c r="X59" s="14"/>
      <c r="Y59" s="9">
        <v>1444086.7429609792</v>
      </c>
      <c r="Z59" s="19">
        <v>2.7817278866128317</v>
      </c>
      <c r="AA59" s="9">
        <v>1039826.1470390202</v>
      </c>
      <c r="AB59" s="19">
        <v>5.3475245412137831</v>
      </c>
      <c r="AC59" s="9">
        <v>2483912.8899999997</v>
      </c>
      <c r="AD59" s="19">
        <v>3.4809025579364974</v>
      </c>
      <c r="AE59" s="14"/>
      <c r="AF59" s="9">
        <v>0</v>
      </c>
      <c r="AG59" s="19">
        <v>0</v>
      </c>
      <c r="AH59" s="9">
        <v>0</v>
      </c>
      <c r="AI59" s="19">
        <v>0</v>
      </c>
      <c r="AJ59" s="9">
        <v>0</v>
      </c>
      <c r="AK59" s="19">
        <v>0</v>
      </c>
      <c r="AL59" s="14"/>
      <c r="AM59" s="9">
        <v>0</v>
      </c>
      <c r="AN59" s="19">
        <f t="shared" si="10"/>
        <v>0</v>
      </c>
      <c r="AO59" s="9">
        <v>0</v>
      </c>
      <c r="AP59" s="19">
        <f t="shared" si="11"/>
        <v>0</v>
      </c>
      <c r="AQ59" s="9">
        <v>0</v>
      </c>
      <c r="AR59" s="19">
        <f t="shared" si="12"/>
        <v>0</v>
      </c>
      <c r="AS59" s="14"/>
      <c r="AT59" s="9">
        <f t="shared" si="13"/>
        <v>6883424.2601426998</v>
      </c>
      <c r="AU59" s="9">
        <f t="shared" si="14"/>
        <v>2.8497116144331915</v>
      </c>
      <c r="AV59" s="9">
        <f t="shared" si="15"/>
        <v>1166306.1276903637</v>
      </c>
      <c r="AW59" s="19">
        <f t="shared" si="16"/>
        <v>1.1298503754752784</v>
      </c>
      <c r="AX59" s="14"/>
      <c r="AY59" s="214">
        <f t="shared" si="17"/>
        <v>8049730.3878330635</v>
      </c>
      <c r="AZ59" s="216">
        <f t="shared" si="18"/>
        <v>2.3347798976644931</v>
      </c>
      <c r="BB59" s="328" t="s">
        <v>122</v>
      </c>
      <c r="BC59" s="9">
        <v>6883424.2601426998</v>
      </c>
      <c r="BD59" s="9">
        <v>1166306.1276903637</v>
      </c>
      <c r="BE59" s="14"/>
      <c r="BF59" s="333">
        <f t="shared" si="19"/>
        <v>8049730.3878330635</v>
      </c>
    </row>
    <row r="60" spans="1:58" s="6" customFormat="1">
      <c r="A60" s="41">
        <v>48</v>
      </c>
      <c r="B60" s="41" t="s">
        <v>123</v>
      </c>
      <c r="C60" s="15"/>
      <c r="D60" s="31">
        <v>68356973.052877963</v>
      </c>
      <c r="E60" s="34">
        <v>276.4086834538785</v>
      </c>
      <c r="F60" s="32">
        <v>82477738.067122027</v>
      </c>
      <c r="G60" s="34">
        <v>414.01577232083099</v>
      </c>
      <c r="H60" s="31">
        <v>150834711.12</v>
      </c>
      <c r="I60" s="32">
        <v>337.80208439525393</v>
      </c>
      <c r="J60" s="33"/>
      <c r="K60" s="31">
        <f>+[40]Anthem!J60</f>
        <v>163604162.74999967</v>
      </c>
      <c r="L60" s="32">
        <f t="shared" si="6"/>
        <v>195.79829787870591</v>
      </c>
      <c r="M60" s="31">
        <f>+[40]Anthem!K60</f>
        <v>96630596.549999997</v>
      </c>
      <c r="N60" s="32">
        <f t="shared" si="20"/>
        <v>377.75543799501173</v>
      </c>
      <c r="O60" s="31">
        <f t="shared" si="7"/>
        <v>260234759.29999965</v>
      </c>
      <c r="P60" s="32">
        <f t="shared" si="21"/>
        <v>238.4462557851225</v>
      </c>
      <c r="Q60" s="33"/>
      <c r="R60" s="31">
        <f>+[40]Magellan!J60</f>
        <v>32456480.311785575</v>
      </c>
      <c r="S60" s="32">
        <f t="shared" si="8"/>
        <v>285.63302219295588</v>
      </c>
      <c r="T60" s="31">
        <f>+[40]Magellan!K60</f>
        <v>52598802.956125088</v>
      </c>
      <c r="U60" s="19">
        <f t="shared" si="22"/>
        <v>515.72004349526026</v>
      </c>
      <c r="V60" s="31">
        <f t="shared" si="9"/>
        <v>85055283.267910659</v>
      </c>
      <c r="W60" s="19">
        <f t="shared" si="23"/>
        <v>394.46660236206429</v>
      </c>
      <c r="X60" s="33"/>
      <c r="Y60" s="31">
        <v>123898173.71048425</v>
      </c>
      <c r="Z60" s="32">
        <v>238.66364440419747</v>
      </c>
      <c r="AA60" s="31">
        <v>88254600.369515687</v>
      </c>
      <c r="AB60" s="19">
        <v>453.86783424795931</v>
      </c>
      <c r="AC60" s="31">
        <v>212152774.07999992</v>
      </c>
      <c r="AD60" s="19">
        <v>297.30637372246804</v>
      </c>
      <c r="AE60" s="33"/>
      <c r="AF60" s="31">
        <v>47451907.129999965</v>
      </c>
      <c r="AG60" s="32">
        <v>210.42321138589918</v>
      </c>
      <c r="AH60" s="31">
        <v>41101767.450000055</v>
      </c>
      <c r="AI60" s="19">
        <v>350.5451335169854</v>
      </c>
      <c r="AJ60" s="31">
        <v>88553674.580000013</v>
      </c>
      <c r="AK60" s="19">
        <v>258.35625887652515</v>
      </c>
      <c r="AL60" s="33"/>
      <c r="AM60" s="31">
        <v>94954963.22869648</v>
      </c>
      <c r="AN60" s="32">
        <f t="shared" si="10"/>
        <v>200.18671147781825</v>
      </c>
      <c r="AO60" s="31">
        <v>67325693.49553977</v>
      </c>
      <c r="AP60" s="19">
        <f t="shared" si="11"/>
        <v>411.63191953643212</v>
      </c>
      <c r="AQ60" s="31">
        <v>162280656.72423625</v>
      </c>
      <c r="AR60" s="19">
        <f t="shared" si="12"/>
        <v>254.40225857786805</v>
      </c>
      <c r="AS60" s="33"/>
      <c r="AT60" s="31">
        <f>SUM(AT20:AT59)</f>
        <v>530722660.18384385</v>
      </c>
      <c r="AU60" s="9">
        <f t="shared" si="14"/>
        <v>219.7171744194402</v>
      </c>
      <c r="AV60" s="31">
        <f>SUM(AV20:AV59)</f>
        <v>428389198.88830268</v>
      </c>
      <c r="AW60" s="19">
        <f t="shared" si="16"/>
        <v>414.99884611941366</v>
      </c>
      <c r="AX60" s="14"/>
      <c r="AY60" s="31">
        <f>SUM(AY20:AY59)</f>
        <v>959111859.07214642</v>
      </c>
      <c r="AZ60" s="215">
        <f t="shared" si="18"/>
        <v>278.18510438038129</v>
      </c>
      <c r="BB60" s="328" t="s">
        <v>123</v>
      </c>
      <c r="BC60" s="31">
        <v>530722660.18384385</v>
      </c>
      <c r="BD60" s="31">
        <v>428389198.88830268</v>
      </c>
      <c r="BE60" s="15"/>
      <c r="BF60" s="332">
        <f>SUM(BF20:BF59)</f>
        <v>959111859.07214642</v>
      </c>
    </row>
    <row r="61" spans="1:58" s="6" customFormat="1">
      <c r="A61" s="41">
        <v>49</v>
      </c>
      <c r="B61" s="41" t="s">
        <v>124</v>
      </c>
      <c r="C61" s="14"/>
      <c r="D61" s="9">
        <v>0</v>
      </c>
      <c r="E61" s="19">
        <v>0</v>
      </c>
      <c r="F61" s="9">
        <v>0</v>
      </c>
      <c r="G61" s="19">
        <v>0</v>
      </c>
      <c r="H61" s="9">
        <v>0</v>
      </c>
      <c r="I61" s="19">
        <v>0</v>
      </c>
      <c r="J61" s="14"/>
      <c r="K61" s="9">
        <f>+[40]Anthem!J61</f>
        <v>2283570.7500000009</v>
      </c>
      <c r="L61" s="19">
        <f t="shared" si="6"/>
        <v>2.7329333093977217</v>
      </c>
      <c r="M61" s="9">
        <f>+[40]Anthem!K61</f>
        <v>464210.63</v>
      </c>
      <c r="N61" s="19">
        <f t="shared" si="20"/>
        <v>1.8147263508494851</v>
      </c>
      <c r="O61" s="9">
        <f t="shared" si="7"/>
        <v>2747781.3800000008</v>
      </c>
      <c r="P61" s="19">
        <f t="shared" si="21"/>
        <v>2.5177197063892685</v>
      </c>
      <c r="Q61" s="14"/>
      <c r="R61" s="9">
        <f>+[40]Magellan!J61</f>
        <v>0</v>
      </c>
      <c r="S61" s="19">
        <f t="shared" si="8"/>
        <v>0</v>
      </c>
      <c r="T61" s="9">
        <f>+[40]Magellan!K61</f>
        <v>0</v>
      </c>
      <c r="U61" s="19">
        <f t="shared" si="22"/>
        <v>0</v>
      </c>
      <c r="V61" s="9">
        <f t="shared" si="9"/>
        <v>0</v>
      </c>
      <c r="W61" s="19">
        <f t="shared" si="23"/>
        <v>0</v>
      </c>
      <c r="X61" s="14"/>
      <c r="Y61" s="9">
        <v>0</v>
      </c>
      <c r="Z61" s="19">
        <v>0</v>
      </c>
      <c r="AA61" s="9">
        <v>0</v>
      </c>
      <c r="AB61" s="19">
        <v>0</v>
      </c>
      <c r="AC61" s="9">
        <v>0</v>
      </c>
      <c r="AD61" s="19">
        <v>0</v>
      </c>
      <c r="AE61" s="14"/>
      <c r="AF61" s="9">
        <v>0</v>
      </c>
      <c r="AG61" s="19">
        <v>0</v>
      </c>
      <c r="AH61" s="9">
        <v>0</v>
      </c>
      <c r="AI61" s="19">
        <v>0</v>
      </c>
      <c r="AJ61" s="9">
        <v>0</v>
      </c>
      <c r="AK61" s="19">
        <v>0</v>
      </c>
      <c r="AL61" s="14"/>
      <c r="AM61" s="9">
        <v>-92017.497868339648</v>
      </c>
      <c r="AN61" s="19">
        <f t="shared" si="10"/>
        <v>-0.19399386477897262</v>
      </c>
      <c r="AO61" s="9">
        <v>-57901.522131660175</v>
      </c>
      <c r="AP61" s="19">
        <f t="shared" si="11"/>
        <v>-0.35401216774269784</v>
      </c>
      <c r="AQ61" s="9">
        <v>-149919.01999999981</v>
      </c>
      <c r="AR61" s="19">
        <f t="shared" si="12"/>
        <v>-0.2350233112292085</v>
      </c>
      <c r="AS61" s="14"/>
      <c r="AT61" s="9">
        <f t="shared" si="13"/>
        <v>2191553.2521316614</v>
      </c>
      <c r="AU61" s="9">
        <f t="shared" si="14"/>
        <v>0.90729475915217772</v>
      </c>
      <c r="AV61" s="9">
        <f t="shared" si="15"/>
        <v>406309.10786833981</v>
      </c>
      <c r="AW61" s="19">
        <f t="shared" si="16"/>
        <v>0.39360892237886341</v>
      </c>
      <c r="AX61" s="14"/>
      <c r="AY61" s="9">
        <f t="shared" si="17"/>
        <v>2597862.3600000013</v>
      </c>
      <c r="AZ61" s="216">
        <f t="shared" si="18"/>
        <v>0.75349564802753832</v>
      </c>
      <c r="BB61" s="328" t="s">
        <v>124</v>
      </c>
      <c r="BC61" s="9">
        <v>2191553.2521316614</v>
      </c>
      <c r="BD61" s="9">
        <v>406309.10786833981</v>
      </c>
      <c r="BE61" s="14"/>
      <c r="BF61" s="333">
        <f t="shared" si="19"/>
        <v>2597862.3600000013</v>
      </c>
    </row>
    <row r="62" spans="1:58" s="6" customFormat="1">
      <c r="A62" s="41">
        <v>50</v>
      </c>
      <c r="B62" s="41" t="s">
        <v>125</v>
      </c>
      <c r="C62" s="15"/>
      <c r="D62" s="31">
        <v>68356973.052877963</v>
      </c>
      <c r="E62" s="32">
        <v>276.4086834538785</v>
      </c>
      <c r="F62" s="31">
        <v>82477738.067122027</v>
      </c>
      <c r="G62" s="19">
        <v>414.01577232083099</v>
      </c>
      <c r="H62" s="31">
        <v>150834711.12</v>
      </c>
      <c r="I62" s="32">
        <v>337.80208439525393</v>
      </c>
      <c r="J62" s="33"/>
      <c r="K62" s="31">
        <f>+[40]Anthem!J62</f>
        <v>161320591.99999967</v>
      </c>
      <c r="L62" s="32">
        <f t="shared" si="6"/>
        <v>193.0653645693082</v>
      </c>
      <c r="M62" s="31">
        <f>+[40]Anthem!K62</f>
        <v>96166385.920000002</v>
      </c>
      <c r="N62" s="32">
        <f t="shared" si="20"/>
        <v>375.94071164416226</v>
      </c>
      <c r="O62" s="31">
        <f t="shared" si="7"/>
        <v>257486977.91999966</v>
      </c>
      <c r="P62" s="32">
        <f t="shared" si="21"/>
        <v>235.92853607873326</v>
      </c>
      <c r="Q62" s="33"/>
      <c r="R62" s="31">
        <f>+[40]Magellan!J62</f>
        <v>32456480.311785575</v>
      </c>
      <c r="S62" s="32">
        <f t="shared" si="8"/>
        <v>285.63302219295588</v>
      </c>
      <c r="T62" s="31">
        <f>+[40]Magellan!K62</f>
        <v>52598802.956125088</v>
      </c>
      <c r="U62" s="19">
        <f t="shared" si="22"/>
        <v>515.72004349526026</v>
      </c>
      <c r="V62" s="31">
        <f t="shared" si="9"/>
        <v>85055283.267910659</v>
      </c>
      <c r="W62" s="19">
        <f t="shared" si="23"/>
        <v>394.46660236206429</v>
      </c>
      <c r="X62" s="33"/>
      <c r="Y62" s="31">
        <v>123898173.71048425</v>
      </c>
      <c r="Z62" s="32">
        <v>238.66364440419747</v>
      </c>
      <c r="AA62" s="31">
        <v>88254600.369515687</v>
      </c>
      <c r="AB62" s="19">
        <v>453.86783424795931</v>
      </c>
      <c r="AC62" s="31">
        <v>212152774.07999992</v>
      </c>
      <c r="AD62" s="19">
        <v>297.30637372246804</v>
      </c>
      <c r="AE62" s="33"/>
      <c r="AF62" s="31">
        <v>47451907.129999965</v>
      </c>
      <c r="AG62" s="32">
        <v>210.42321138589918</v>
      </c>
      <c r="AH62" s="31">
        <v>41101767.450000055</v>
      </c>
      <c r="AI62" s="19">
        <v>350.5451335169854</v>
      </c>
      <c r="AJ62" s="31">
        <v>88553674.580000013</v>
      </c>
      <c r="AK62" s="19">
        <v>258.35625887652515</v>
      </c>
      <c r="AL62" s="33"/>
      <c r="AM62" s="31">
        <v>95046980.726564825</v>
      </c>
      <c r="AN62" s="32">
        <f t="shared" si="10"/>
        <v>200.38070534259722</v>
      </c>
      <c r="AO62" s="31">
        <v>67383595.017671436</v>
      </c>
      <c r="AP62" s="19">
        <f t="shared" si="11"/>
        <v>411.9859317041749</v>
      </c>
      <c r="AQ62" s="31">
        <v>162430575.74423626</v>
      </c>
      <c r="AR62" s="19">
        <f t="shared" si="12"/>
        <v>254.63728188909727</v>
      </c>
      <c r="AS62" s="33"/>
      <c r="AT62" s="31">
        <f>+AT60-AT61</f>
        <v>528531106.93171221</v>
      </c>
      <c r="AU62" s="9">
        <f t="shared" si="14"/>
        <v>218.80987966028803</v>
      </c>
      <c r="AV62" s="31">
        <f>+AV60-AV61</f>
        <v>427982889.78043437</v>
      </c>
      <c r="AW62" s="19">
        <f t="shared" si="16"/>
        <v>414.60523719703485</v>
      </c>
      <c r="AX62" s="14"/>
      <c r="AY62" s="31">
        <f>+AY60-AY61</f>
        <v>956513996.7121464</v>
      </c>
      <c r="AZ62" s="215">
        <f t="shared" si="18"/>
        <v>277.43160873235377</v>
      </c>
      <c r="BB62" s="328" t="s">
        <v>125</v>
      </c>
      <c r="BC62" s="31">
        <v>528531106.93171221</v>
      </c>
      <c r="BD62" s="31">
        <v>427982889.78043437</v>
      </c>
      <c r="BE62" s="15"/>
      <c r="BF62" s="332">
        <f>+BF60-BF61</f>
        <v>956513996.7121464</v>
      </c>
    </row>
    <row r="63" spans="1:58" s="6" customFormat="1">
      <c r="A63" s="41"/>
      <c r="B63" s="18" t="s">
        <v>126</v>
      </c>
      <c r="C63" s="14"/>
      <c r="D63" s="9"/>
      <c r="E63" s="19"/>
      <c r="F63" s="19"/>
      <c r="G63" s="19"/>
      <c r="H63" s="19"/>
      <c r="I63" s="19"/>
      <c r="J63" s="14"/>
      <c r="K63" s="9"/>
      <c r="L63" s="19"/>
      <c r="M63" s="19"/>
      <c r="N63" s="19"/>
      <c r="O63" s="19"/>
      <c r="P63" s="19"/>
      <c r="Q63" s="14"/>
      <c r="R63" s="9"/>
      <c r="S63" s="9"/>
      <c r="T63" s="9"/>
      <c r="U63" s="19"/>
      <c r="V63" s="19"/>
      <c r="W63" s="19"/>
      <c r="X63" s="14"/>
      <c r="Y63" s="9"/>
      <c r="Z63" s="9"/>
      <c r="AA63" s="9"/>
      <c r="AB63" s="19"/>
      <c r="AC63" s="19"/>
      <c r="AD63" s="19">
        <v>0</v>
      </c>
      <c r="AE63" s="14"/>
      <c r="AF63" s="9"/>
      <c r="AG63" s="9"/>
      <c r="AH63" s="9"/>
      <c r="AI63" s="19"/>
      <c r="AJ63" s="19"/>
      <c r="AK63" s="19"/>
      <c r="AL63" s="14"/>
      <c r="AM63" s="9"/>
      <c r="AN63" s="19"/>
      <c r="AO63" s="19"/>
      <c r="AP63" s="19"/>
      <c r="AQ63" s="9"/>
      <c r="AR63" s="19"/>
      <c r="AS63" s="14"/>
      <c r="AT63" s="9"/>
      <c r="AU63" s="19"/>
      <c r="AV63" s="9"/>
      <c r="AW63" s="19"/>
      <c r="AX63" s="14"/>
      <c r="AY63" s="214"/>
      <c r="AZ63" s="216"/>
      <c r="BB63" s="334" t="s">
        <v>126</v>
      </c>
      <c r="BC63" s="9"/>
      <c r="BD63" s="9"/>
      <c r="BE63" s="14"/>
      <c r="BF63" s="333"/>
    </row>
    <row r="64" spans="1:58" s="6" customFormat="1">
      <c r="A64" s="41"/>
      <c r="B64" s="42" t="s">
        <v>127</v>
      </c>
      <c r="C64" s="14"/>
      <c r="D64" s="9"/>
      <c r="E64" s="19"/>
      <c r="F64" s="19"/>
      <c r="G64" s="19"/>
      <c r="H64" s="19"/>
      <c r="I64" s="19"/>
      <c r="J64" s="14"/>
      <c r="K64" s="9"/>
      <c r="L64" s="19"/>
      <c r="M64" s="19"/>
      <c r="N64" s="19"/>
      <c r="O64" s="19"/>
      <c r="P64" s="19"/>
      <c r="Q64" s="14"/>
      <c r="R64" s="9"/>
      <c r="S64" s="9"/>
      <c r="T64" s="9"/>
      <c r="U64" s="19"/>
      <c r="V64" s="19"/>
      <c r="W64" s="19"/>
      <c r="X64" s="14"/>
      <c r="Y64" s="9"/>
      <c r="Z64" s="9"/>
      <c r="AA64" s="9"/>
      <c r="AB64" s="19"/>
      <c r="AC64" s="19"/>
      <c r="AD64" s="19">
        <v>0</v>
      </c>
      <c r="AE64" s="14"/>
      <c r="AF64" s="9"/>
      <c r="AG64" s="9"/>
      <c r="AH64" s="9"/>
      <c r="AI64" s="19"/>
      <c r="AJ64" s="19"/>
      <c r="AK64" s="19"/>
      <c r="AL64" s="14"/>
      <c r="AM64" s="9"/>
      <c r="AN64" s="19"/>
      <c r="AO64" s="19"/>
      <c r="AP64" s="19"/>
      <c r="AQ64" s="9"/>
      <c r="AR64" s="19"/>
      <c r="AS64" s="14"/>
      <c r="AT64" s="9"/>
      <c r="AU64" s="19"/>
      <c r="AV64" s="9"/>
      <c r="AW64" s="19"/>
      <c r="AX64" s="14"/>
      <c r="AY64" s="214"/>
      <c r="AZ64" s="216"/>
      <c r="BB64" s="327" t="s">
        <v>127</v>
      </c>
      <c r="BC64" s="9"/>
      <c r="BD64" s="9"/>
      <c r="BE64" s="14"/>
      <c r="BF64" s="333"/>
    </row>
    <row r="65" spans="1:58" s="6" customFormat="1">
      <c r="A65" s="41">
        <v>51</v>
      </c>
      <c r="B65" s="41" t="s">
        <v>128</v>
      </c>
      <c r="C65" s="14"/>
      <c r="D65" s="9">
        <v>225614.96078261896</v>
      </c>
      <c r="E65" s="19">
        <v>0.91229806546848802</v>
      </c>
      <c r="F65" s="9">
        <v>417430.01132767164</v>
      </c>
      <c r="G65" s="19">
        <v>2.095384919371488</v>
      </c>
      <c r="H65" s="9">
        <v>643044.97211029055</v>
      </c>
      <c r="I65" s="19">
        <v>1.4401322502346838</v>
      </c>
      <c r="J65" s="14"/>
      <c r="K65" s="9">
        <f>+[40]Anthem!J65</f>
        <v>2038418.9178242353</v>
      </c>
      <c r="L65" s="19">
        <f t="shared" ref="L65:L72" si="24">+K65/$K$110</f>
        <v>2.4395403378801848</v>
      </c>
      <c r="M65" s="9">
        <f>+[40]Anthem!K65</f>
        <v>658161.64172969817</v>
      </c>
      <c r="N65" s="19">
        <f t="shared" ref="N65:N101" si="25">+M65/$M$110</f>
        <v>2.5729339165827403</v>
      </c>
      <c r="O65" s="9">
        <f t="shared" ref="O65:O110" si="26">SUM(K65+M65)</f>
        <v>2696580.5595539333</v>
      </c>
      <c r="P65" s="19">
        <f t="shared" ref="P65:P101" si="27">+O65/$O$110</f>
        <v>2.4708057431611015</v>
      </c>
      <c r="Q65" s="14"/>
      <c r="R65" s="9">
        <f>+[40]Magellan!J65</f>
        <v>300994.12093946169</v>
      </c>
      <c r="S65" s="19">
        <f t="shared" ref="S65:S72" si="28">+R65/$R$110</f>
        <v>2.6488966024770018</v>
      </c>
      <c r="T65" s="9">
        <f>+[40]Magellan!K65</f>
        <v>440081.08078721724</v>
      </c>
      <c r="U65" s="19">
        <f t="shared" si="22"/>
        <v>4.3149011264446591</v>
      </c>
      <c r="V65" s="9">
        <f t="shared" ref="V65:V110" si="29">SUM(R65+T65)</f>
        <v>741075.20172667899</v>
      </c>
      <c r="W65" s="19">
        <f t="shared" si="23"/>
        <v>3.4369342583824349</v>
      </c>
      <c r="X65" s="14"/>
      <c r="Y65" s="9">
        <v>630238.45680286945</v>
      </c>
      <c r="Z65" s="19">
        <v>1.2140211791638549</v>
      </c>
      <c r="AA65" s="9">
        <v>422700.09319713071</v>
      </c>
      <c r="AB65" s="19">
        <v>2.1738240843256915</v>
      </c>
      <c r="AC65" s="9">
        <v>1052938.5500000003</v>
      </c>
      <c r="AD65" s="19">
        <v>1.4755656314682388</v>
      </c>
      <c r="AE65" s="14"/>
      <c r="AF65" s="9">
        <v>440278.82000000007</v>
      </c>
      <c r="AG65" s="19">
        <v>1.9523953580154942</v>
      </c>
      <c r="AH65" s="9">
        <v>267284.7699999999</v>
      </c>
      <c r="AI65" s="19">
        <v>2.2795948008972196</v>
      </c>
      <c r="AJ65" s="9">
        <v>707563.59</v>
      </c>
      <c r="AK65" s="19">
        <v>2.0643240712105917</v>
      </c>
      <c r="AL65" s="14"/>
      <c r="AM65" s="9">
        <v>863206</v>
      </c>
      <c r="AN65" s="19">
        <f t="shared" ref="AN65:AN72" si="30">+AM65/$AM$110</f>
        <v>1.8198350522418896</v>
      </c>
      <c r="AO65" s="9">
        <v>543167</v>
      </c>
      <c r="AP65" s="19">
        <f t="shared" ref="AP65:AP72" si="31">+AO65/$AO$110</f>
        <v>3.3209442521918828</v>
      </c>
      <c r="AQ65" s="9">
        <v>1406373</v>
      </c>
      <c r="AR65" s="19">
        <f t="shared" ref="AR65:AR72" si="32">+AQ65/$AQ$110</f>
        <v>2.2047265202464374</v>
      </c>
      <c r="AS65" s="14"/>
      <c r="AT65" s="9">
        <f t="shared" ref="AT65:AT71" si="33">+D65+K65+R65+Y65+AF65+AM65</f>
        <v>4498751.276349185</v>
      </c>
      <c r="AU65" s="9">
        <f t="shared" ref="AU65:AU72" si="34">+AT65/$AT$110</f>
        <v>1.8624660166439666</v>
      </c>
      <c r="AV65" s="9">
        <f>+F65+M65+T65+AA65+AH65+AO65</f>
        <v>2748824.5970417177</v>
      </c>
      <c r="AW65" s="19">
        <f t="shared" ref="AW65:AW72" si="35">+AV65/$AV$110</f>
        <v>2.6629033573146046</v>
      </c>
      <c r="AX65" s="14"/>
      <c r="AY65" s="214">
        <f t="shared" ref="AY65:AY71" si="36">+AT65+AV65</f>
        <v>7247575.8733909028</v>
      </c>
      <c r="AZ65" s="216">
        <f t="shared" ref="AZ65:AZ72" si="37">+AY65/$AY$110</f>
        <v>2.1021194053365582</v>
      </c>
      <c r="BB65" s="328" t="s">
        <v>128</v>
      </c>
      <c r="BC65" s="9">
        <v>4498751.276349185</v>
      </c>
      <c r="BD65" s="9">
        <v>2748824.5970417177</v>
      </c>
      <c r="BE65" s="14"/>
      <c r="BF65" s="333">
        <f t="shared" si="19"/>
        <v>7247575.8733909028</v>
      </c>
    </row>
    <row r="66" spans="1:58" s="6" customFormat="1">
      <c r="A66" s="41">
        <f>+A65+1</f>
        <v>52</v>
      </c>
      <c r="B66" s="41" t="s">
        <v>129</v>
      </c>
      <c r="C66" s="14"/>
      <c r="D66" s="9">
        <v>9222.1475056221043</v>
      </c>
      <c r="E66" s="19">
        <v>3.7290733290290916E-2</v>
      </c>
      <c r="F66" s="9">
        <v>13212.935211361106</v>
      </c>
      <c r="G66" s="19">
        <v>6.6325334621869472E-2</v>
      </c>
      <c r="H66" s="9">
        <v>22435.082716983212</v>
      </c>
      <c r="I66" s="19">
        <v>5.0244520303735149E-2</v>
      </c>
      <c r="J66" s="14"/>
      <c r="K66" s="9">
        <f>+[40]Anthem!J66</f>
        <v>1174766.6322825737</v>
      </c>
      <c r="L66" s="19">
        <f t="shared" si="24"/>
        <v>1.4059379855579379</v>
      </c>
      <c r="M66" s="9">
        <f>+[40]Anthem!K66</f>
        <v>413771.71411292662</v>
      </c>
      <c r="N66" s="19">
        <f t="shared" si="25"/>
        <v>1.6175468296296613</v>
      </c>
      <c r="O66" s="9">
        <f t="shared" si="26"/>
        <v>1588538.3463955005</v>
      </c>
      <c r="P66" s="19">
        <f t="shared" si="27"/>
        <v>1.4555358472787134</v>
      </c>
      <c r="Q66" s="14"/>
      <c r="R66" s="9">
        <f>+[40]Magellan!J66</f>
        <v>147584.64198258537</v>
      </c>
      <c r="S66" s="19">
        <f t="shared" si="28"/>
        <v>1.2988175832314122</v>
      </c>
      <c r="T66" s="9">
        <f>+[40]Magellan!K66</f>
        <v>215351.66616911968</v>
      </c>
      <c r="U66" s="19">
        <f t="shared" si="22"/>
        <v>2.1114771516027853</v>
      </c>
      <c r="V66" s="9">
        <f t="shared" si="29"/>
        <v>362936.30815170507</v>
      </c>
      <c r="W66" s="19">
        <f t="shared" si="23"/>
        <v>1.6832141032260544</v>
      </c>
      <c r="X66" s="14"/>
      <c r="Y66" s="9">
        <v>329404.37476803624</v>
      </c>
      <c r="Z66" s="19">
        <v>0.63452790473353893</v>
      </c>
      <c r="AA66" s="9">
        <v>220931.07523196383</v>
      </c>
      <c r="AB66" s="19">
        <v>1.1361844959216447</v>
      </c>
      <c r="AC66" s="9">
        <v>550335.45000000007</v>
      </c>
      <c r="AD66" s="19">
        <v>0.77122836446496068</v>
      </c>
      <c r="AE66" s="14"/>
      <c r="AF66" s="9">
        <v>174656.77000000008</v>
      </c>
      <c r="AG66" s="19">
        <v>0.77450708847175509</v>
      </c>
      <c r="AH66" s="9">
        <v>108233.39999999997</v>
      </c>
      <c r="AI66" s="19">
        <v>0.92309148749264369</v>
      </c>
      <c r="AJ66" s="9">
        <v>282890.17000000004</v>
      </c>
      <c r="AK66" s="19">
        <v>0.82533498853418463</v>
      </c>
      <c r="AL66" s="14"/>
      <c r="AM66" s="9">
        <v>863206</v>
      </c>
      <c r="AN66" s="19">
        <f t="shared" si="30"/>
        <v>1.8198350522418896</v>
      </c>
      <c r="AO66" s="9">
        <v>543167</v>
      </c>
      <c r="AP66" s="19">
        <f t="shared" si="31"/>
        <v>3.3209442521918828</v>
      </c>
      <c r="AQ66" s="9">
        <v>1406373</v>
      </c>
      <c r="AR66" s="19">
        <f t="shared" si="32"/>
        <v>2.2047265202464374</v>
      </c>
      <c r="AS66" s="14"/>
      <c r="AT66" s="9">
        <f t="shared" si="33"/>
        <v>2698840.5665388172</v>
      </c>
      <c r="AU66" s="9">
        <f t="shared" si="34"/>
        <v>1.1173097890394572</v>
      </c>
      <c r="AV66" s="9">
        <f t="shared" ref="AV66:AV71" si="38">+F66+M66+T66+AA66+AH66+AO66</f>
        <v>1514667.7907253711</v>
      </c>
      <c r="AW66" s="19">
        <f t="shared" si="35"/>
        <v>1.4673231422185475</v>
      </c>
      <c r="AX66" s="14"/>
      <c r="AY66" s="214">
        <f t="shared" si="36"/>
        <v>4213508.3572641881</v>
      </c>
      <c r="AZ66" s="216">
        <f t="shared" si="37"/>
        <v>1.2221048578286597</v>
      </c>
      <c r="BB66" s="328" t="s">
        <v>129</v>
      </c>
      <c r="BC66" s="9">
        <v>2698840.5665388172</v>
      </c>
      <c r="BD66" s="9">
        <v>1514667.7907253711</v>
      </c>
      <c r="BE66" s="14"/>
      <c r="BF66" s="333">
        <f t="shared" si="19"/>
        <v>4213508.3572641881</v>
      </c>
    </row>
    <row r="67" spans="1:58" s="6" customFormat="1">
      <c r="A67" s="41">
        <f t="shared" ref="A67:A72" si="39">+A66+1</f>
        <v>53</v>
      </c>
      <c r="B67" s="41" t="s">
        <v>130</v>
      </c>
      <c r="C67" s="14"/>
      <c r="D67" s="9">
        <v>12753.481803744675</v>
      </c>
      <c r="E67" s="19">
        <v>5.1570058728304738E-2</v>
      </c>
      <c r="F67" s="9">
        <v>22408.979232862279</v>
      </c>
      <c r="G67" s="19">
        <v>0.11248696995623941</v>
      </c>
      <c r="H67" s="9">
        <v>35162.461036606954</v>
      </c>
      <c r="I67" s="19">
        <v>7.8748137895016446E-2</v>
      </c>
      <c r="J67" s="14"/>
      <c r="K67" s="9">
        <f>+[40]Anthem!J67</f>
        <v>1636891.8836644033</v>
      </c>
      <c r="L67" s="19">
        <f t="shared" si="24"/>
        <v>1.9590005489206876</v>
      </c>
      <c r="M67" s="9">
        <f>+[40]Anthem!K67</f>
        <v>571330.37322589208</v>
      </c>
      <c r="N67" s="19">
        <f t="shared" si="25"/>
        <v>2.2334867328085477</v>
      </c>
      <c r="O67" s="9">
        <f t="shared" si="26"/>
        <v>2208222.2568902955</v>
      </c>
      <c r="P67" s="19">
        <f t="shared" si="27"/>
        <v>2.0233358929960001</v>
      </c>
      <c r="Q67" s="14"/>
      <c r="R67" s="9">
        <f>+[40]Magellan!J67</f>
        <v>53956.591077518169</v>
      </c>
      <c r="S67" s="19">
        <f t="shared" si="28"/>
        <v>0.47484459277935553</v>
      </c>
      <c r="T67" s="9">
        <f>+[40]Magellan!K67</f>
        <v>78978.506800592178</v>
      </c>
      <c r="U67" s="19">
        <f t="shared" si="22"/>
        <v>0.77436741281674049</v>
      </c>
      <c r="V67" s="9">
        <f t="shared" si="29"/>
        <v>132935.09787811036</v>
      </c>
      <c r="W67" s="19">
        <f t="shared" si="23"/>
        <v>0.61652203578552345</v>
      </c>
      <c r="X67" s="14"/>
      <c r="Y67" s="9">
        <v>441518.66781294381</v>
      </c>
      <c r="Z67" s="19">
        <v>0.85049239368898488</v>
      </c>
      <c r="AA67" s="9">
        <v>296125.98218705639</v>
      </c>
      <c r="AB67" s="19">
        <v>1.5228901115302462</v>
      </c>
      <c r="AC67" s="9">
        <v>737644.65000000014</v>
      </c>
      <c r="AD67" s="19">
        <v>1.0337194832275995</v>
      </c>
      <c r="AE67" s="14"/>
      <c r="AF67" s="9">
        <v>180639.22</v>
      </c>
      <c r="AG67" s="19">
        <v>0.80103597671025739</v>
      </c>
      <c r="AH67" s="9">
        <v>132959.62999999995</v>
      </c>
      <c r="AI67" s="19">
        <v>1.1339743797494259</v>
      </c>
      <c r="AJ67" s="9">
        <v>313598.84999999998</v>
      </c>
      <c r="AK67" s="19">
        <v>0.91492787914505269</v>
      </c>
      <c r="AL67" s="14"/>
      <c r="AM67" s="9">
        <v>863206</v>
      </c>
      <c r="AN67" s="19">
        <f t="shared" si="30"/>
        <v>1.8198350522418896</v>
      </c>
      <c r="AO67" s="9">
        <v>543167</v>
      </c>
      <c r="AP67" s="19">
        <f t="shared" si="31"/>
        <v>3.3209442521918828</v>
      </c>
      <c r="AQ67" s="9">
        <v>1406373</v>
      </c>
      <c r="AR67" s="19">
        <f t="shared" si="32"/>
        <v>2.2047265202464374</v>
      </c>
      <c r="AS67" s="14"/>
      <c r="AT67" s="9">
        <f t="shared" si="33"/>
        <v>3188965.84435861</v>
      </c>
      <c r="AU67" s="9">
        <f t="shared" si="34"/>
        <v>1.3202198006768051</v>
      </c>
      <c r="AV67" s="9">
        <f t="shared" si="38"/>
        <v>1644970.4714464028</v>
      </c>
      <c r="AW67" s="19">
        <f t="shared" si="35"/>
        <v>1.5935528937758319</v>
      </c>
      <c r="AX67" s="14"/>
      <c r="AY67" s="214">
        <f t="shared" si="36"/>
        <v>4833936.3158050124</v>
      </c>
      <c r="AZ67" s="216">
        <f t="shared" si="37"/>
        <v>1.4020565649988275</v>
      </c>
      <c r="BB67" s="328" t="s">
        <v>130</v>
      </c>
      <c r="BC67" s="9">
        <v>3188965.84435861</v>
      </c>
      <c r="BD67" s="9">
        <v>1644970.4714464028</v>
      </c>
      <c r="BE67" s="14"/>
      <c r="BF67" s="333">
        <f t="shared" si="19"/>
        <v>4833936.3158050124</v>
      </c>
    </row>
    <row r="68" spans="1:58" s="6" customFormat="1">
      <c r="A68" s="41">
        <f t="shared" si="39"/>
        <v>54</v>
      </c>
      <c r="B68" s="41" t="s">
        <v>131</v>
      </c>
      <c r="C68" s="14"/>
      <c r="D68" s="9">
        <v>32218.087991162305</v>
      </c>
      <c r="E68" s="19">
        <v>0.13027726195759998</v>
      </c>
      <c r="F68" s="9">
        <v>89883.482972775382</v>
      </c>
      <c r="G68" s="19">
        <v>0.45119059389789562</v>
      </c>
      <c r="H68" s="9">
        <v>122101.57096393769</v>
      </c>
      <c r="I68" s="19">
        <v>0.27345274090616212</v>
      </c>
      <c r="J68" s="14"/>
      <c r="K68" s="9">
        <f>+[40]Anthem!J68</f>
        <v>591792.99952113593</v>
      </c>
      <c r="L68" s="19">
        <f t="shared" si="24"/>
        <v>0.70824641656480392</v>
      </c>
      <c r="M68" s="9">
        <f>+[40]Anthem!K68</f>
        <v>171813.16264453423</v>
      </c>
      <c r="N68" s="19">
        <f t="shared" si="25"/>
        <v>0.67166465721352542</v>
      </c>
      <c r="O68" s="9">
        <f t="shared" si="26"/>
        <v>763606.16216567019</v>
      </c>
      <c r="P68" s="19">
        <f t="shared" si="27"/>
        <v>0.69967221424463788</v>
      </c>
      <c r="Q68" s="14"/>
      <c r="R68" s="9">
        <f>+[40]Magellan!J68</f>
        <v>79906.035094202962</v>
      </c>
      <c r="S68" s="19">
        <f t="shared" si="28"/>
        <v>0.70321248872835485</v>
      </c>
      <c r="T68" s="9">
        <f>+[40]Magellan!K68</f>
        <v>117949.83915240485</v>
      </c>
      <c r="U68" s="19">
        <f t="shared" si="22"/>
        <v>1.1564730138189139</v>
      </c>
      <c r="V68" s="9">
        <f t="shared" si="29"/>
        <v>197855.87424660783</v>
      </c>
      <c r="W68" s="19">
        <f t="shared" si="23"/>
        <v>0.91760948259495978</v>
      </c>
      <c r="X68" s="14"/>
      <c r="Y68" s="9">
        <v>330230.37650421349</v>
      </c>
      <c r="Z68" s="19">
        <v>0.63611902249368368</v>
      </c>
      <c r="AA68" s="9">
        <v>221485.07349578646</v>
      </c>
      <c r="AB68" s="19">
        <v>1.1390335484483747</v>
      </c>
      <c r="AC68" s="9">
        <v>551715.44999999995</v>
      </c>
      <c r="AD68" s="19">
        <v>0.77316226703831226</v>
      </c>
      <c r="AE68" s="14"/>
      <c r="AF68" s="9">
        <v>79131.84000000004</v>
      </c>
      <c r="AG68" s="19">
        <v>0.35090635767404132</v>
      </c>
      <c r="AH68" s="9">
        <v>41494.11</v>
      </c>
      <c r="AI68" s="19">
        <v>0.35389131009543628</v>
      </c>
      <c r="AJ68" s="9">
        <v>120625.95000000004</v>
      </c>
      <c r="AK68" s="19">
        <v>0.35192745318854712</v>
      </c>
      <c r="AL68" s="14"/>
      <c r="AM68" s="9">
        <v>863206</v>
      </c>
      <c r="AN68" s="19">
        <f t="shared" si="30"/>
        <v>1.8198350522418896</v>
      </c>
      <c r="AO68" s="9">
        <v>543167</v>
      </c>
      <c r="AP68" s="19">
        <f t="shared" si="31"/>
        <v>3.3209442521918828</v>
      </c>
      <c r="AQ68" s="9">
        <v>1406373</v>
      </c>
      <c r="AR68" s="19">
        <f t="shared" si="32"/>
        <v>2.2047265202464374</v>
      </c>
      <c r="AS68" s="14"/>
      <c r="AT68" s="9">
        <f t="shared" si="33"/>
        <v>1976485.3391107148</v>
      </c>
      <c r="AU68" s="9">
        <f t="shared" si="34"/>
        <v>0.81825745642822889</v>
      </c>
      <c r="AV68" s="9">
        <f t="shared" si="38"/>
        <v>1185792.668265501</v>
      </c>
      <c r="AW68" s="19">
        <f t="shared" si="35"/>
        <v>1.1487278165371144</v>
      </c>
      <c r="AX68" s="14"/>
      <c r="AY68" s="214">
        <f t="shared" si="36"/>
        <v>3162278.0073762159</v>
      </c>
      <c r="AZ68" s="216">
        <f t="shared" si="37"/>
        <v>0.91720129330145628</v>
      </c>
      <c r="BB68" s="328" t="s">
        <v>131</v>
      </c>
      <c r="BC68" s="9">
        <v>1976485.3391107148</v>
      </c>
      <c r="BD68" s="9">
        <v>1185792.668265501</v>
      </c>
      <c r="BE68" s="14"/>
      <c r="BF68" s="333">
        <f t="shared" si="19"/>
        <v>3162278.0073762159</v>
      </c>
    </row>
    <row r="69" spans="1:58" s="6" customFormat="1">
      <c r="A69" s="41">
        <f t="shared" si="39"/>
        <v>55</v>
      </c>
      <c r="B69" s="41" t="s">
        <v>132</v>
      </c>
      <c r="C69" s="14"/>
      <c r="D69" s="9">
        <v>34733.888479343637</v>
      </c>
      <c r="E69" s="19">
        <v>0.14045016853485442</v>
      </c>
      <c r="F69" s="9">
        <v>58157.402691415911</v>
      </c>
      <c r="G69" s="19">
        <v>0.29193431531627251</v>
      </c>
      <c r="H69" s="9">
        <v>92891.291170759549</v>
      </c>
      <c r="I69" s="19">
        <v>0.20803481868762189</v>
      </c>
      <c r="J69" s="14"/>
      <c r="K69" s="9">
        <f>+[40]Anthem!J69</f>
        <v>1053131.2188673797</v>
      </c>
      <c r="L69" s="19">
        <f t="shared" si="24"/>
        <v>1.2603670752085447</v>
      </c>
      <c r="M69" s="9">
        <f>+[40]Anthem!K69</f>
        <v>338424.04202971637</v>
      </c>
      <c r="N69" s="19">
        <f t="shared" si="25"/>
        <v>1.3229921659319175</v>
      </c>
      <c r="O69" s="9">
        <f t="shared" si="26"/>
        <v>1391555.260897096</v>
      </c>
      <c r="P69" s="19">
        <f t="shared" si="27"/>
        <v>1.275045434251497</v>
      </c>
      <c r="Q69" s="14"/>
      <c r="R69" s="9">
        <f>+[40]Magellan!J69</f>
        <v>18485.183254603762</v>
      </c>
      <c r="S69" s="19">
        <f t="shared" si="28"/>
        <v>0.16267872264898145</v>
      </c>
      <c r="T69" s="9">
        <f>+[40]Magellan!K69</f>
        <v>27110.284048788126</v>
      </c>
      <c r="U69" s="19">
        <f t="shared" si="22"/>
        <v>0.26581055238980034</v>
      </c>
      <c r="V69" s="9">
        <f t="shared" si="29"/>
        <v>45595.467303391888</v>
      </c>
      <c r="W69" s="19">
        <f t="shared" si="23"/>
        <v>0.21146116242570012</v>
      </c>
      <c r="X69" s="14"/>
      <c r="Y69" s="9">
        <v>190120.99918151318</v>
      </c>
      <c r="Z69" s="19">
        <v>0.36622792074769506</v>
      </c>
      <c r="AA69" s="9">
        <v>127513.90081848679</v>
      </c>
      <c r="AB69" s="19">
        <v>0.65576703943680525</v>
      </c>
      <c r="AC69" s="9">
        <v>317634.89999999997</v>
      </c>
      <c r="AD69" s="19">
        <v>0.44512677572195519</v>
      </c>
      <c r="AE69" s="14"/>
      <c r="AF69" s="9">
        <v>157420.69999999998</v>
      </c>
      <c r="AG69" s="19">
        <v>0.69807456087837616</v>
      </c>
      <c r="AH69" s="9">
        <v>102063.72999999998</v>
      </c>
      <c r="AI69" s="19">
        <v>0.87047214949126217</v>
      </c>
      <c r="AJ69" s="9">
        <v>259484.42999999996</v>
      </c>
      <c r="AK69" s="19">
        <v>0.7570485006914498</v>
      </c>
      <c r="AL69" s="14"/>
      <c r="AM69" s="9">
        <v>863207</v>
      </c>
      <c r="AN69" s="19">
        <f t="shared" si="30"/>
        <v>1.8198371604698818</v>
      </c>
      <c r="AO69" s="9">
        <v>543171</v>
      </c>
      <c r="AP69" s="19">
        <f t="shared" si="31"/>
        <v>3.3209687083481088</v>
      </c>
      <c r="AQ69" s="9">
        <v>1406378</v>
      </c>
      <c r="AR69" s="19">
        <f t="shared" si="32"/>
        <v>2.2047343585884716</v>
      </c>
      <c r="AS69" s="14"/>
      <c r="AT69" s="9">
        <f t="shared" si="33"/>
        <v>2317098.98978284</v>
      </c>
      <c r="AU69" s="9">
        <f t="shared" si="34"/>
        <v>0.9592702197959081</v>
      </c>
      <c r="AV69" s="9">
        <f t="shared" si="38"/>
        <v>1196440.3595884072</v>
      </c>
      <c r="AW69" s="19">
        <f t="shared" si="35"/>
        <v>1.159042688210604</v>
      </c>
      <c r="AX69" s="14"/>
      <c r="AY69" s="214">
        <f t="shared" si="36"/>
        <v>3513539.349371247</v>
      </c>
      <c r="AZ69" s="216">
        <f t="shared" si="37"/>
        <v>1.0190827080325926</v>
      </c>
      <c r="BB69" s="328" t="s">
        <v>132</v>
      </c>
      <c r="BC69" s="9">
        <v>2317098.98978284</v>
      </c>
      <c r="BD69" s="9">
        <v>1196440.3595884072</v>
      </c>
      <c r="BE69" s="14"/>
      <c r="BF69" s="333">
        <f t="shared" si="19"/>
        <v>3513539.349371247</v>
      </c>
    </row>
    <row r="70" spans="1:58" s="6" customFormat="1">
      <c r="A70" s="41">
        <f t="shared" si="39"/>
        <v>56</v>
      </c>
      <c r="B70" s="41" t="s">
        <v>133</v>
      </c>
      <c r="C70" s="14"/>
      <c r="D70" s="9">
        <v>0</v>
      </c>
      <c r="E70" s="19">
        <v>0</v>
      </c>
      <c r="F70" s="9">
        <v>0</v>
      </c>
      <c r="G70" s="19">
        <v>0</v>
      </c>
      <c r="H70" s="9">
        <v>0</v>
      </c>
      <c r="I70" s="19">
        <v>0</v>
      </c>
      <c r="J70" s="14"/>
      <c r="K70" s="9">
        <f>+[40]Anthem!J70</f>
        <v>0</v>
      </c>
      <c r="L70" s="19">
        <f t="shared" si="24"/>
        <v>0</v>
      </c>
      <c r="M70" s="9">
        <f>+[40]Anthem!K70</f>
        <v>0</v>
      </c>
      <c r="N70" s="19">
        <f t="shared" si="25"/>
        <v>0</v>
      </c>
      <c r="O70" s="9">
        <f t="shared" si="26"/>
        <v>0</v>
      </c>
      <c r="P70" s="19">
        <f t="shared" si="27"/>
        <v>0</v>
      </c>
      <c r="Q70" s="14"/>
      <c r="R70" s="9">
        <f>+[40]Magellan!J70</f>
        <v>0</v>
      </c>
      <c r="S70" s="19">
        <f t="shared" si="28"/>
        <v>0</v>
      </c>
      <c r="T70" s="9">
        <f>+[40]Magellan!K70</f>
        <v>0</v>
      </c>
      <c r="U70" s="19">
        <f t="shared" si="22"/>
        <v>0</v>
      </c>
      <c r="V70" s="9">
        <f t="shared" si="29"/>
        <v>0</v>
      </c>
      <c r="W70" s="19">
        <f t="shared" si="23"/>
        <v>0</v>
      </c>
      <c r="X70" s="14"/>
      <c r="Y70" s="9">
        <v>0</v>
      </c>
      <c r="Z70" s="19">
        <v>0</v>
      </c>
      <c r="AA70" s="9">
        <v>0</v>
      </c>
      <c r="AB70" s="19">
        <v>0</v>
      </c>
      <c r="AC70" s="9">
        <v>0</v>
      </c>
      <c r="AD70" s="19">
        <v>0</v>
      </c>
      <c r="AE70" s="14"/>
      <c r="AF70" s="9">
        <v>0</v>
      </c>
      <c r="AG70" s="19">
        <v>0</v>
      </c>
      <c r="AH70" s="9">
        <v>0</v>
      </c>
      <c r="AI70" s="19">
        <v>0</v>
      </c>
      <c r="AJ70" s="9">
        <v>0</v>
      </c>
      <c r="AK70" s="19">
        <v>0</v>
      </c>
      <c r="AL70" s="14"/>
      <c r="AM70" s="9">
        <v>0</v>
      </c>
      <c r="AN70" s="19">
        <f t="shared" si="30"/>
        <v>0</v>
      </c>
      <c r="AO70" s="9">
        <v>0</v>
      </c>
      <c r="AP70" s="19">
        <f t="shared" si="31"/>
        <v>0</v>
      </c>
      <c r="AQ70" s="9">
        <v>0</v>
      </c>
      <c r="AR70" s="19">
        <f t="shared" si="32"/>
        <v>0</v>
      </c>
      <c r="AS70" s="14"/>
      <c r="AT70" s="9">
        <f t="shared" si="33"/>
        <v>0</v>
      </c>
      <c r="AU70" s="9">
        <f t="shared" si="34"/>
        <v>0</v>
      </c>
      <c r="AV70" s="9">
        <f t="shared" si="38"/>
        <v>0</v>
      </c>
      <c r="AW70" s="19">
        <f t="shared" si="35"/>
        <v>0</v>
      </c>
      <c r="AX70" s="14"/>
      <c r="AY70" s="214">
        <f t="shared" si="36"/>
        <v>0</v>
      </c>
      <c r="AZ70" s="216">
        <f t="shared" si="37"/>
        <v>0</v>
      </c>
      <c r="BB70" s="328" t="s">
        <v>133</v>
      </c>
      <c r="BC70" s="9">
        <v>0</v>
      </c>
      <c r="BD70" s="9">
        <v>0</v>
      </c>
      <c r="BE70" s="14"/>
      <c r="BF70" s="333">
        <f t="shared" si="19"/>
        <v>0</v>
      </c>
    </row>
    <row r="71" spans="1:58" s="6" customFormat="1">
      <c r="A71" s="41">
        <f t="shared" si="39"/>
        <v>57</v>
      </c>
      <c r="B71" s="41" t="s">
        <v>134</v>
      </c>
      <c r="C71" s="14"/>
      <c r="D71" s="9">
        <v>0</v>
      </c>
      <c r="E71" s="19">
        <v>0</v>
      </c>
      <c r="F71" s="9">
        <v>0</v>
      </c>
      <c r="G71" s="19">
        <v>0</v>
      </c>
      <c r="H71" s="9">
        <v>0</v>
      </c>
      <c r="I71" s="19">
        <v>0</v>
      </c>
      <c r="J71" s="14"/>
      <c r="K71" s="9">
        <f>+[40]Anthem!J71</f>
        <v>0</v>
      </c>
      <c r="L71" s="19">
        <f t="shared" si="24"/>
        <v>0</v>
      </c>
      <c r="M71" s="9">
        <f>+[40]Anthem!K71</f>
        <v>0</v>
      </c>
      <c r="N71" s="19">
        <f t="shared" si="25"/>
        <v>0</v>
      </c>
      <c r="O71" s="9">
        <f t="shared" si="26"/>
        <v>0</v>
      </c>
      <c r="P71" s="19">
        <f t="shared" si="27"/>
        <v>0</v>
      </c>
      <c r="Q71" s="14"/>
      <c r="R71" s="9">
        <f>+[40]Magellan!J71</f>
        <v>0</v>
      </c>
      <c r="S71" s="19">
        <f t="shared" si="28"/>
        <v>0</v>
      </c>
      <c r="T71" s="9">
        <f>+[40]Magellan!K71</f>
        <v>0</v>
      </c>
      <c r="U71" s="19">
        <f t="shared" si="22"/>
        <v>0</v>
      </c>
      <c r="V71" s="9">
        <f t="shared" si="29"/>
        <v>0</v>
      </c>
      <c r="W71" s="19">
        <f t="shared" si="23"/>
        <v>0</v>
      </c>
      <c r="X71" s="14"/>
      <c r="Y71" s="9">
        <v>0</v>
      </c>
      <c r="Z71" s="19">
        <v>0</v>
      </c>
      <c r="AA71" s="9">
        <v>0</v>
      </c>
      <c r="AB71" s="19">
        <v>0</v>
      </c>
      <c r="AC71" s="9">
        <v>0</v>
      </c>
      <c r="AD71" s="19">
        <v>0</v>
      </c>
      <c r="AE71" s="14"/>
      <c r="AF71" s="9">
        <v>0</v>
      </c>
      <c r="AG71" s="19">
        <v>0</v>
      </c>
      <c r="AH71" s="9">
        <v>0</v>
      </c>
      <c r="AI71" s="19">
        <v>0</v>
      </c>
      <c r="AJ71" s="9">
        <v>0</v>
      </c>
      <c r="AK71" s="19">
        <v>0</v>
      </c>
      <c r="AL71" s="14"/>
      <c r="AM71" s="9">
        <v>0</v>
      </c>
      <c r="AN71" s="19">
        <f t="shared" si="30"/>
        <v>0</v>
      </c>
      <c r="AO71" s="9">
        <v>0</v>
      </c>
      <c r="AP71" s="19">
        <f t="shared" si="31"/>
        <v>0</v>
      </c>
      <c r="AQ71" s="9">
        <v>0</v>
      </c>
      <c r="AR71" s="19">
        <f t="shared" si="32"/>
        <v>0</v>
      </c>
      <c r="AS71" s="14"/>
      <c r="AT71" s="9">
        <f t="shared" si="33"/>
        <v>0</v>
      </c>
      <c r="AU71" s="9">
        <f t="shared" si="34"/>
        <v>0</v>
      </c>
      <c r="AV71" s="9">
        <f t="shared" si="38"/>
        <v>0</v>
      </c>
      <c r="AW71" s="19">
        <f t="shared" si="35"/>
        <v>0</v>
      </c>
      <c r="AX71" s="14"/>
      <c r="AY71" s="214">
        <f t="shared" si="36"/>
        <v>0</v>
      </c>
      <c r="AZ71" s="216">
        <f t="shared" si="37"/>
        <v>0</v>
      </c>
      <c r="BB71" s="328" t="s">
        <v>134</v>
      </c>
      <c r="BC71" s="9">
        <v>0</v>
      </c>
      <c r="BD71" s="9">
        <v>0</v>
      </c>
      <c r="BE71" s="14"/>
      <c r="BF71" s="333">
        <f t="shared" si="19"/>
        <v>0</v>
      </c>
    </row>
    <row r="72" spans="1:58" s="6" customFormat="1">
      <c r="A72" s="41">
        <f t="shared" si="39"/>
        <v>58</v>
      </c>
      <c r="B72" s="41" t="s">
        <v>135</v>
      </c>
      <c r="C72" s="15"/>
      <c r="D72" s="31">
        <v>314542.56656249164</v>
      </c>
      <c r="E72" s="32">
        <v>1.2718862879795378</v>
      </c>
      <c r="F72" s="31">
        <v>601092.81143608631</v>
      </c>
      <c r="G72" s="217">
        <v>3.017322133163765</v>
      </c>
      <c r="H72" s="31">
        <v>915635.3779985779</v>
      </c>
      <c r="I72" s="32">
        <v>2.0506124680272193</v>
      </c>
      <c r="J72" s="33"/>
      <c r="K72" s="31">
        <f>SUM(K65:K71)</f>
        <v>6495001.6521597281</v>
      </c>
      <c r="L72" s="32">
        <f t="shared" si="24"/>
        <v>7.7730923641321592</v>
      </c>
      <c r="M72" s="31">
        <f>SUM(M65:M71)</f>
        <v>2153500.9337427672</v>
      </c>
      <c r="N72" s="32">
        <f t="shared" si="25"/>
        <v>8.4186243021663909</v>
      </c>
      <c r="O72" s="31">
        <f t="shared" si="26"/>
        <v>8648502.5859024953</v>
      </c>
      <c r="P72" s="32">
        <f t="shared" si="27"/>
        <v>7.9243951319319494</v>
      </c>
      <c r="Q72" s="33"/>
      <c r="R72" s="31">
        <f>SUM(R65:R71)</f>
        <v>600926.57234837196</v>
      </c>
      <c r="S72" s="32">
        <f t="shared" si="28"/>
        <v>5.2884499898651054</v>
      </c>
      <c r="T72" s="31">
        <f>SUM(T65:T71)</f>
        <v>879471.37695812201</v>
      </c>
      <c r="U72" s="19">
        <f t="shared" si="22"/>
        <v>8.6230292570728988</v>
      </c>
      <c r="V72" s="31">
        <f t="shared" si="29"/>
        <v>1480397.9493064941</v>
      </c>
      <c r="W72" s="19">
        <f t="shared" si="23"/>
        <v>6.8657410424146725</v>
      </c>
      <c r="X72" s="33"/>
      <c r="Y72" s="31">
        <v>1921512.8750695763</v>
      </c>
      <c r="Z72" s="32">
        <v>3.7013884208277577</v>
      </c>
      <c r="AA72" s="31">
        <v>1288756.1249304242</v>
      </c>
      <c r="AB72" s="19">
        <v>6.6276992796627621</v>
      </c>
      <c r="AC72" s="31">
        <v>3210269.0000000005</v>
      </c>
      <c r="AD72" s="19">
        <v>4.4988025219210668</v>
      </c>
      <c r="AE72" s="33"/>
      <c r="AF72" s="31">
        <v>1032127.3500000001</v>
      </c>
      <c r="AG72" s="32">
        <v>4.5769193417499237</v>
      </c>
      <c r="AH72" s="31">
        <v>652035.63999999978</v>
      </c>
      <c r="AI72" s="19">
        <v>5.5610241277259878</v>
      </c>
      <c r="AJ72" s="31">
        <v>1684162.9899999998</v>
      </c>
      <c r="AK72" s="19">
        <v>4.9135628927698249</v>
      </c>
      <c r="AL72" s="33"/>
      <c r="AM72" s="31">
        <v>4316031</v>
      </c>
      <c r="AN72" s="32">
        <f t="shared" si="30"/>
        <v>9.0991773694374398</v>
      </c>
      <c r="AO72" s="32">
        <v>2715839</v>
      </c>
      <c r="AP72" s="19">
        <f t="shared" si="31"/>
        <v>16.604745717115641</v>
      </c>
      <c r="AQ72" s="9">
        <v>7031870</v>
      </c>
      <c r="AR72" s="19">
        <f t="shared" si="32"/>
        <v>11.023640439574221</v>
      </c>
      <c r="AS72" s="33"/>
      <c r="AT72" s="31">
        <f>SUM(AT65:AT71)</f>
        <v>14680142.016140169</v>
      </c>
      <c r="AU72" s="9">
        <f t="shared" si="34"/>
        <v>6.0775232825843668</v>
      </c>
      <c r="AV72" s="31">
        <f>SUM(AV65:AV71)</f>
        <v>8290695.8870673999</v>
      </c>
      <c r="AW72" s="19">
        <f t="shared" si="35"/>
        <v>8.0315498980567028</v>
      </c>
      <c r="AX72" s="14"/>
      <c r="AY72" s="31">
        <f>SUM(AY65:AY71)</f>
        <v>22970837.903207567</v>
      </c>
      <c r="AZ72" s="216">
        <f t="shared" si="37"/>
        <v>6.6625648294980948</v>
      </c>
      <c r="BB72" s="328" t="s">
        <v>135</v>
      </c>
      <c r="BC72" s="31">
        <v>14680142.016140169</v>
      </c>
      <c r="BD72" s="31">
        <v>8290695.8870673999</v>
      </c>
      <c r="BE72" s="15"/>
      <c r="BF72" s="332">
        <f>SUM(BF65:BF71)</f>
        <v>22970837.903207567</v>
      </c>
    </row>
    <row r="73" spans="1:58" s="6" customFormat="1">
      <c r="A73" s="41"/>
      <c r="B73" s="42" t="s">
        <v>136</v>
      </c>
      <c r="C73" s="14"/>
      <c r="D73" s="9"/>
      <c r="E73" s="19"/>
      <c r="F73" s="19"/>
      <c r="G73" s="19"/>
      <c r="H73" s="19"/>
      <c r="I73" s="19"/>
      <c r="J73" s="14"/>
      <c r="K73" s="9"/>
      <c r="L73" s="19"/>
      <c r="M73" s="19"/>
      <c r="N73" s="19"/>
      <c r="O73" s="19"/>
      <c r="P73" s="19"/>
      <c r="Q73" s="14"/>
      <c r="R73" s="9"/>
      <c r="S73" s="9"/>
      <c r="T73" s="9"/>
      <c r="U73" s="19"/>
      <c r="V73" s="9"/>
      <c r="W73" s="19"/>
      <c r="X73" s="14"/>
      <c r="Y73" s="9"/>
      <c r="Z73" s="9"/>
      <c r="AA73" s="9"/>
      <c r="AB73" s="19"/>
      <c r="AC73" s="9"/>
      <c r="AD73" s="19">
        <v>0</v>
      </c>
      <c r="AE73" s="14"/>
      <c r="AF73" s="9"/>
      <c r="AG73" s="9"/>
      <c r="AH73" s="9"/>
      <c r="AI73" s="19"/>
      <c r="AJ73" s="9"/>
      <c r="AK73" s="19"/>
      <c r="AL73" s="14"/>
      <c r="AM73" s="9"/>
      <c r="AN73" s="19"/>
      <c r="AO73" s="19"/>
      <c r="AP73" s="19"/>
      <c r="AQ73" s="9"/>
      <c r="AR73" s="19"/>
      <c r="AS73" s="14"/>
      <c r="AT73" s="9"/>
      <c r="AU73" s="19"/>
      <c r="AV73" s="9"/>
      <c r="AW73" s="19"/>
      <c r="AX73" s="14"/>
      <c r="AY73" s="214"/>
      <c r="AZ73" s="216"/>
      <c r="BB73" s="327" t="s">
        <v>136</v>
      </c>
      <c r="BC73" s="9"/>
      <c r="BD73" s="9"/>
      <c r="BE73" s="14"/>
      <c r="BF73" s="333"/>
    </row>
    <row r="74" spans="1:58" s="6" customFormat="1">
      <c r="A74" s="41">
        <v>59</v>
      </c>
      <c r="B74" s="41" t="s">
        <v>137</v>
      </c>
      <c r="C74" s="14"/>
      <c r="D74" s="9">
        <v>579715.77975273982</v>
      </c>
      <c r="E74" s="19">
        <v>2.3441423501145953</v>
      </c>
      <c r="F74" s="9">
        <v>628466.05024726025</v>
      </c>
      <c r="G74" s="19">
        <v>3.1547283335872995</v>
      </c>
      <c r="H74" s="9">
        <v>1208181.83</v>
      </c>
      <c r="I74" s="19">
        <v>2.7057852762934531</v>
      </c>
      <c r="J74" s="14"/>
      <c r="K74" s="9">
        <f>+[40]Anthem!J74</f>
        <v>274082.45548587199</v>
      </c>
      <c r="L74" s="19">
        <f t="shared" ref="L74:L91" si="40">+K74/$K$110</f>
        <v>0.32801658197752687</v>
      </c>
      <c r="M74" s="9">
        <f>+[40]Anthem!K74</f>
        <v>416453.45395820995</v>
      </c>
      <c r="N74" s="19">
        <f t="shared" si="25"/>
        <v>1.6280304843519986</v>
      </c>
      <c r="O74" s="9">
        <f t="shared" si="26"/>
        <v>690535.90944408195</v>
      </c>
      <c r="P74" s="19">
        <f t="shared" si="27"/>
        <v>0.63271986622778553</v>
      </c>
      <c r="Q74" s="14"/>
      <c r="R74" s="9">
        <f>+[40]Magellan!J74</f>
        <v>112376.13563905869</v>
      </c>
      <c r="S74" s="19">
        <f t="shared" ref="S74:S91" si="41">+R74/$R$110</f>
        <v>0.98896537568475484</v>
      </c>
      <c r="T74" s="9">
        <f>+[40]Magellan!K74</f>
        <v>163507.47459348224</v>
      </c>
      <c r="U74" s="19">
        <f t="shared" si="22"/>
        <v>1.6031559117322336</v>
      </c>
      <c r="V74" s="9">
        <f t="shared" si="29"/>
        <v>275883.61023254093</v>
      </c>
      <c r="W74" s="19">
        <f t="shared" si="23"/>
        <v>1.2794839567228653</v>
      </c>
      <c r="X74" s="14"/>
      <c r="Y74" s="9">
        <v>633251.90747794951</v>
      </c>
      <c r="Z74" s="19">
        <v>1.2198259549632744</v>
      </c>
      <c r="AA74" s="9">
        <v>424721.21054954221</v>
      </c>
      <c r="AB74" s="19">
        <v>2.1842181051660696</v>
      </c>
      <c r="AC74" s="9">
        <v>1057973.1180274917</v>
      </c>
      <c r="AD74" s="19">
        <v>1.4826209677465574</v>
      </c>
      <c r="AE74" s="14"/>
      <c r="AF74" s="9">
        <v>0</v>
      </c>
      <c r="AG74" s="19">
        <v>0</v>
      </c>
      <c r="AH74" s="9">
        <v>0</v>
      </c>
      <c r="AI74" s="19">
        <v>0</v>
      </c>
      <c r="AJ74" s="9">
        <v>0</v>
      </c>
      <c r="AK74" s="19">
        <v>0</v>
      </c>
      <c r="AL74" s="14"/>
      <c r="AM74" s="9">
        <v>0</v>
      </c>
      <c r="AN74" s="19">
        <f t="shared" ref="AN74:AN95" si="42">+AM74/$AM$110</f>
        <v>0</v>
      </c>
      <c r="AO74" s="9">
        <v>0</v>
      </c>
      <c r="AP74" s="19">
        <f t="shared" ref="AP74:AP95" si="43">+AO74/$AO$110</f>
        <v>0</v>
      </c>
      <c r="AQ74" s="9">
        <v>0</v>
      </c>
      <c r="AR74" s="19">
        <f t="shared" ref="AR74:AR95" si="44">+AQ74/$AQ$110</f>
        <v>0</v>
      </c>
      <c r="AS74" s="14"/>
      <c r="AT74" s="9">
        <f t="shared" ref="AT74:AT93" si="45">+D74+K74+R74+Y74+AF74+AM74</f>
        <v>1599426.2783556199</v>
      </c>
      <c r="AU74" s="9">
        <f t="shared" ref="AU74:AU95" si="46">+AT74/$AT$110</f>
        <v>0.66215643110238498</v>
      </c>
      <c r="AV74" s="9">
        <f t="shared" ref="AV74:AV80" si="47">+F74+M74+T74+AA74+AH74+AO74</f>
        <v>1633148.1893484946</v>
      </c>
      <c r="AW74" s="19">
        <f t="shared" ref="AW74:AW95" si="48">+AV74/$AV$110</f>
        <v>1.5821001460364814</v>
      </c>
      <c r="AX74" s="14"/>
      <c r="AY74" s="214">
        <f t="shared" ref="AY74:AY93" si="49">+AT74+AV74</f>
        <v>3232574.4677041145</v>
      </c>
      <c r="AZ74" s="216">
        <f t="shared" ref="AZ74:AZ95" si="50">+AY74/$AY$110</f>
        <v>0.93759039387290144</v>
      </c>
      <c r="BB74" s="328" t="s">
        <v>137</v>
      </c>
      <c r="BC74" s="9">
        <v>1599426.2783556199</v>
      </c>
      <c r="BD74" s="9">
        <v>1633148.1893484946</v>
      </c>
      <c r="BE74" s="14"/>
      <c r="BF74" s="333">
        <f t="shared" ref="BF74:BF93" si="51">+BC74+BD74</f>
        <v>3232574.4677041145</v>
      </c>
    </row>
    <row r="75" spans="1:58" s="6" customFormat="1">
      <c r="A75" s="41">
        <f>+A74+1</f>
        <v>60</v>
      </c>
      <c r="B75" s="41" t="s">
        <v>138</v>
      </c>
      <c r="C75" s="14"/>
      <c r="D75" s="9">
        <v>340428.56916704093</v>
      </c>
      <c r="E75" s="19">
        <v>1.376559089893576</v>
      </c>
      <c r="F75" s="9">
        <v>385589.78083295899</v>
      </c>
      <c r="G75" s="19">
        <v>1.9355556378214331</v>
      </c>
      <c r="H75" s="9">
        <v>726018.34999999986</v>
      </c>
      <c r="I75" s="19">
        <v>1.6259553926157508</v>
      </c>
      <c r="J75" s="14"/>
      <c r="K75" s="9">
        <f>+[40]Anthem!J75</f>
        <v>1317066.290751612</v>
      </c>
      <c r="L75" s="19">
        <f t="shared" si="40"/>
        <v>1.5762394647417792</v>
      </c>
      <c r="M75" s="9">
        <f>+[40]Anthem!K75</f>
        <v>396281.7874293307</v>
      </c>
      <c r="N75" s="19">
        <f t="shared" si="25"/>
        <v>1.5491739213506177</v>
      </c>
      <c r="O75" s="9">
        <f t="shared" si="26"/>
        <v>1713348.0781809427</v>
      </c>
      <c r="P75" s="19">
        <f t="shared" si="27"/>
        <v>1.5698957172278165</v>
      </c>
      <c r="Q75" s="14"/>
      <c r="R75" s="9">
        <f>+[40]Magellan!J75</f>
        <v>47851.455681803578</v>
      </c>
      <c r="S75" s="19">
        <f t="shared" si="41"/>
        <v>0.42111639251785249</v>
      </c>
      <c r="T75" s="9">
        <f>+[40]Magellan!K75</f>
        <v>69813.11020125178</v>
      </c>
      <c r="U75" s="19">
        <f t="shared" si="22"/>
        <v>0.68450265416803224</v>
      </c>
      <c r="V75" s="9">
        <f t="shared" si="29"/>
        <v>117664.56588305536</v>
      </c>
      <c r="W75" s="19">
        <f t="shared" si="23"/>
        <v>0.54570086347366609</v>
      </c>
      <c r="X75" s="14"/>
      <c r="Y75" s="9">
        <v>375029.26980250393</v>
      </c>
      <c r="Z75" s="19">
        <v>0.72241462169136605</v>
      </c>
      <c r="AA75" s="9">
        <v>251531.63153729113</v>
      </c>
      <c r="AB75" s="19">
        <v>1.2935542892120913</v>
      </c>
      <c r="AC75" s="9">
        <v>626560.90133979509</v>
      </c>
      <c r="AD75" s="19">
        <v>0.87804908656707781</v>
      </c>
      <c r="AE75" s="14"/>
      <c r="AF75" s="9">
        <v>0</v>
      </c>
      <c r="AG75" s="19">
        <v>0</v>
      </c>
      <c r="AH75" s="9">
        <v>0</v>
      </c>
      <c r="AI75" s="19">
        <v>0</v>
      </c>
      <c r="AJ75" s="9">
        <v>0</v>
      </c>
      <c r="AK75" s="19">
        <v>0</v>
      </c>
      <c r="AL75" s="14"/>
      <c r="AM75" s="9">
        <v>0</v>
      </c>
      <c r="AN75" s="19">
        <f t="shared" si="42"/>
        <v>0</v>
      </c>
      <c r="AO75" s="9">
        <v>0</v>
      </c>
      <c r="AP75" s="19">
        <f t="shared" si="43"/>
        <v>0</v>
      </c>
      <c r="AQ75" s="9">
        <v>0</v>
      </c>
      <c r="AR75" s="19">
        <f t="shared" si="44"/>
        <v>0</v>
      </c>
      <c r="AS75" s="14"/>
      <c r="AT75" s="9">
        <f t="shared" si="45"/>
        <v>2080375.5854029607</v>
      </c>
      <c r="AU75" s="9">
        <f t="shared" si="46"/>
        <v>0.86126762553833403</v>
      </c>
      <c r="AV75" s="9">
        <f t="shared" si="47"/>
        <v>1103216.3100008327</v>
      </c>
      <c r="AW75" s="19">
        <f t="shared" si="48"/>
        <v>1.0687325844315638</v>
      </c>
      <c r="AX75" s="14"/>
      <c r="AY75" s="214">
        <f t="shared" si="49"/>
        <v>3183591.8954037931</v>
      </c>
      <c r="AZ75" s="216">
        <f t="shared" si="50"/>
        <v>0.9233832689590602</v>
      </c>
      <c r="BB75" s="328" t="s">
        <v>138</v>
      </c>
      <c r="BC75" s="9">
        <v>2080375.5854029607</v>
      </c>
      <c r="BD75" s="9">
        <v>1103216.3100008327</v>
      </c>
      <c r="BE75" s="14"/>
      <c r="BF75" s="333">
        <f t="shared" si="51"/>
        <v>3183591.8954037931</v>
      </c>
    </row>
    <row r="76" spans="1:58" s="6" customFormat="1">
      <c r="A76" s="41">
        <f t="shared" ref="A76:A89" si="52">+A75+1</f>
        <v>61</v>
      </c>
      <c r="B76" s="41" t="s">
        <v>139</v>
      </c>
      <c r="C76" s="14"/>
      <c r="D76" s="9">
        <v>7703.573846553114</v>
      </c>
      <c r="E76" s="19">
        <v>3.1150219351701203E-2</v>
      </c>
      <c r="F76" s="9">
        <v>9054.8361534468841</v>
      </c>
      <c r="G76" s="19">
        <v>4.5452810311759635E-2</v>
      </c>
      <c r="H76" s="9">
        <v>16758.409999999996</v>
      </c>
      <c r="I76" s="19">
        <v>3.753132012595236E-2</v>
      </c>
      <c r="J76" s="14"/>
      <c r="K76" s="9">
        <f>+[40]Anthem!J76</f>
        <v>875033.11385497591</v>
      </c>
      <c r="L76" s="19">
        <f t="shared" si="40"/>
        <v>1.0472227075426814</v>
      </c>
      <c r="M76" s="9">
        <f>+[40]Anthem!K76</f>
        <v>263549.33070146485</v>
      </c>
      <c r="N76" s="19">
        <f t="shared" si="25"/>
        <v>1.0302864352173355</v>
      </c>
      <c r="O76" s="9">
        <f t="shared" si="26"/>
        <v>1138582.4445564407</v>
      </c>
      <c r="P76" s="19">
        <f t="shared" si="27"/>
        <v>1.0432531055322227</v>
      </c>
      <c r="Q76" s="14"/>
      <c r="R76" s="9">
        <f>+[40]Magellan!J76</f>
        <v>26183.836420398748</v>
      </c>
      <c r="S76" s="19">
        <f t="shared" si="41"/>
        <v>0.23043066461672751</v>
      </c>
      <c r="T76" s="9">
        <f>+[40]Magellan!K76</f>
        <v>38319.263508147298</v>
      </c>
      <c r="U76" s="19">
        <f t="shared" si="22"/>
        <v>0.37571220507836278</v>
      </c>
      <c r="V76" s="9">
        <f t="shared" si="29"/>
        <v>64503.099928546042</v>
      </c>
      <c r="W76" s="19">
        <f t="shared" si="23"/>
        <v>0.2991503607187892</v>
      </c>
      <c r="X76" s="14"/>
      <c r="Y76" s="9">
        <v>28905.493356145809</v>
      </c>
      <c r="Z76" s="19">
        <v>5.5680323454963966E-2</v>
      </c>
      <c r="AA76" s="9">
        <v>19386.87587795619</v>
      </c>
      <c r="AB76" s="19">
        <v>9.9701084484218008E-2</v>
      </c>
      <c r="AC76" s="9">
        <v>48292.369234102</v>
      </c>
      <c r="AD76" s="19">
        <v>6.7675896474694602E-2</v>
      </c>
      <c r="AE76" s="14"/>
      <c r="AF76" s="9">
        <v>-3.5527136788005009E-15</v>
      </c>
      <c r="AG76" s="19">
        <v>-1.5754338795693707E-20</v>
      </c>
      <c r="AH76" s="9">
        <v>0</v>
      </c>
      <c r="AI76" s="19">
        <v>0</v>
      </c>
      <c r="AJ76" s="9">
        <v>-3.5527136788005009E-15</v>
      </c>
      <c r="AK76" s="19">
        <v>-1.0365078798454013E-20</v>
      </c>
      <c r="AL76" s="14"/>
      <c r="AM76" s="9">
        <v>0</v>
      </c>
      <c r="AN76" s="19">
        <f t="shared" si="42"/>
        <v>0</v>
      </c>
      <c r="AO76" s="9">
        <v>0</v>
      </c>
      <c r="AP76" s="19">
        <f t="shared" si="43"/>
        <v>0</v>
      </c>
      <c r="AQ76" s="9">
        <v>0</v>
      </c>
      <c r="AR76" s="19">
        <f t="shared" si="44"/>
        <v>0</v>
      </c>
      <c r="AS76" s="14"/>
      <c r="AT76" s="9">
        <f t="shared" si="45"/>
        <v>937826.0174780736</v>
      </c>
      <c r="AU76" s="9">
        <f t="shared" si="46"/>
        <v>0.3882564249017374</v>
      </c>
      <c r="AV76" s="9">
        <f t="shared" si="47"/>
        <v>330310.30624101521</v>
      </c>
      <c r="AW76" s="19">
        <f t="shared" si="48"/>
        <v>0.31998564928130463</v>
      </c>
      <c r="AX76" s="14"/>
      <c r="AY76" s="214">
        <f t="shared" si="49"/>
        <v>1268136.3237190889</v>
      </c>
      <c r="AZ76" s="216">
        <f t="shared" si="50"/>
        <v>0.36781594581014471</v>
      </c>
      <c r="BB76" s="328" t="s">
        <v>139</v>
      </c>
      <c r="BC76" s="9">
        <v>937826.0174780736</v>
      </c>
      <c r="BD76" s="9">
        <v>330310.30624101521</v>
      </c>
      <c r="BE76" s="14"/>
      <c r="BF76" s="333">
        <f t="shared" si="51"/>
        <v>1268136.3237190889</v>
      </c>
    </row>
    <row r="77" spans="1:58" s="6" customFormat="1">
      <c r="A77" s="41">
        <f t="shared" si="52"/>
        <v>62</v>
      </c>
      <c r="B77" s="41" t="s">
        <v>140</v>
      </c>
      <c r="C77" s="14"/>
      <c r="D77" s="9">
        <v>181208.71526802005</v>
      </c>
      <c r="E77" s="19">
        <v>0.73273669357559945</v>
      </c>
      <c r="F77" s="9">
        <v>200146.95473197996</v>
      </c>
      <c r="G77" s="19">
        <v>1.0046831785516077</v>
      </c>
      <c r="H77" s="9">
        <v>381355.67000000004</v>
      </c>
      <c r="I77" s="19">
        <v>0.85406561437612827</v>
      </c>
      <c r="J77" s="14"/>
      <c r="K77" s="9">
        <f>+[40]Anthem!J77</f>
        <v>713359.60122346575</v>
      </c>
      <c r="L77" s="19">
        <f t="shared" si="40"/>
        <v>0.85373497438705781</v>
      </c>
      <c r="M77" s="9">
        <f>+[40]Anthem!K77</f>
        <v>320132.57764175383</v>
      </c>
      <c r="N77" s="19">
        <f t="shared" si="25"/>
        <v>1.2514858274827947</v>
      </c>
      <c r="O77" s="9">
        <f t="shared" si="26"/>
        <v>1033492.1788652196</v>
      </c>
      <c r="P77" s="19">
        <f t="shared" si="27"/>
        <v>0.94696166298650197</v>
      </c>
      <c r="Q77" s="14"/>
      <c r="R77" s="9">
        <f>+[40]Magellan!J77</f>
        <v>0</v>
      </c>
      <c r="S77" s="19">
        <f t="shared" si="41"/>
        <v>0</v>
      </c>
      <c r="T77" s="9">
        <f>+[40]Magellan!K77</f>
        <v>0</v>
      </c>
      <c r="U77" s="19">
        <f t="shared" si="22"/>
        <v>0</v>
      </c>
      <c r="V77" s="9">
        <f t="shared" si="29"/>
        <v>0</v>
      </c>
      <c r="W77" s="19">
        <f t="shared" si="23"/>
        <v>0</v>
      </c>
      <c r="X77" s="14"/>
      <c r="Y77" s="9">
        <v>219320.71454400776</v>
      </c>
      <c r="Z77" s="19">
        <v>0.42247500071081545</v>
      </c>
      <c r="AA77" s="9">
        <v>147098.11100405591</v>
      </c>
      <c r="AB77" s="19">
        <v>0.75648295707922819</v>
      </c>
      <c r="AC77" s="9">
        <v>366418.82554806367</v>
      </c>
      <c r="AD77" s="19">
        <v>0.51349152873325687</v>
      </c>
      <c r="AE77" s="14"/>
      <c r="AF77" s="9">
        <v>25606.170000000002</v>
      </c>
      <c r="AG77" s="19">
        <v>0.11354933549734599</v>
      </c>
      <c r="AH77" s="9">
        <v>8450.8500000000022</v>
      </c>
      <c r="AI77" s="19">
        <v>7.2074865033134067E-2</v>
      </c>
      <c r="AJ77" s="9">
        <v>34057.020000000004</v>
      </c>
      <c r="AK77" s="19">
        <v>9.9361707093634594E-2</v>
      </c>
      <c r="AL77" s="14"/>
      <c r="AM77" s="9">
        <v>0</v>
      </c>
      <c r="AN77" s="19">
        <f t="shared" si="42"/>
        <v>0</v>
      </c>
      <c r="AO77" s="9">
        <v>0</v>
      </c>
      <c r="AP77" s="19">
        <f t="shared" si="43"/>
        <v>0</v>
      </c>
      <c r="AQ77" s="9">
        <v>0</v>
      </c>
      <c r="AR77" s="19">
        <f t="shared" si="44"/>
        <v>0</v>
      </c>
      <c r="AS77" s="14"/>
      <c r="AT77" s="9">
        <f t="shared" si="45"/>
        <v>1139495.2010354935</v>
      </c>
      <c r="AU77" s="9">
        <f t="shared" si="46"/>
        <v>0.47174670429429727</v>
      </c>
      <c r="AV77" s="9">
        <f t="shared" si="47"/>
        <v>675828.49337778974</v>
      </c>
      <c r="AW77" s="19">
        <f t="shared" si="48"/>
        <v>0.65470381992411819</v>
      </c>
      <c r="AX77" s="14"/>
      <c r="AY77" s="214">
        <f t="shared" si="49"/>
        <v>1815323.6944132834</v>
      </c>
      <c r="AZ77" s="216">
        <f t="shared" si="50"/>
        <v>0.52652462446150583</v>
      </c>
      <c r="BB77" s="328" t="s">
        <v>140</v>
      </c>
      <c r="BC77" s="9">
        <v>1139495.2010354935</v>
      </c>
      <c r="BD77" s="9">
        <v>675828.49337778974</v>
      </c>
      <c r="BE77" s="14"/>
      <c r="BF77" s="333">
        <f t="shared" si="51"/>
        <v>1815323.6944132834</v>
      </c>
    </row>
    <row r="78" spans="1:58" s="6" customFormat="1">
      <c r="A78" s="41">
        <f t="shared" si="52"/>
        <v>63</v>
      </c>
      <c r="B78" s="41" t="s">
        <v>141</v>
      </c>
      <c r="C78" s="14"/>
      <c r="D78" s="9">
        <v>535525.3876225967</v>
      </c>
      <c r="E78" s="19">
        <v>2.1654538043161318</v>
      </c>
      <c r="F78" s="9">
        <v>723715.89772655629</v>
      </c>
      <c r="G78" s="19">
        <v>3.6328566151302435</v>
      </c>
      <c r="H78" s="9">
        <v>1259241.285349153</v>
      </c>
      <c r="I78" s="19">
        <v>2.8201355496288012</v>
      </c>
      <c r="J78" s="14"/>
      <c r="K78" s="9">
        <f>+[40]Anthem!J78</f>
        <v>3478007.1503596026</v>
      </c>
      <c r="L78" s="19">
        <f t="shared" si="40"/>
        <v>4.1624116929774146</v>
      </c>
      <c r="M78" s="9">
        <f>+[40]Anthem!K78</f>
        <v>1079908.393686004</v>
      </c>
      <c r="N78" s="19">
        <f t="shared" si="25"/>
        <v>4.2216573509433237</v>
      </c>
      <c r="O78" s="9">
        <f t="shared" si="26"/>
        <v>4557915.5440456066</v>
      </c>
      <c r="P78" s="19">
        <f t="shared" si="27"/>
        <v>4.1762979649063583</v>
      </c>
      <c r="Q78" s="14"/>
      <c r="R78" s="9">
        <f>+[40]Magellan!J78</f>
        <v>495369.42110677756</v>
      </c>
      <c r="S78" s="19">
        <f t="shared" si="41"/>
        <v>4.3594950374617403</v>
      </c>
      <c r="T78" s="9">
        <f>+[40]Magellan!K78</f>
        <v>748809.87965673942</v>
      </c>
      <c r="U78" s="19">
        <f t="shared" si="22"/>
        <v>7.3419211465397867</v>
      </c>
      <c r="V78" s="9">
        <f t="shared" si="29"/>
        <v>1244179.3007635169</v>
      </c>
      <c r="W78" s="19">
        <f t="shared" si="23"/>
        <v>5.7702139437416431</v>
      </c>
      <c r="X78" s="14"/>
      <c r="Y78" s="9">
        <v>404918.83970325632</v>
      </c>
      <c r="Z78" s="19">
        <v>0.77999056061405525</v>
      </c>
      <c r="AA78" s="9">
        <v>271578.52624245198</v>
      </c>
      <c r="AB78" s="19">
        <v>1.3966496592566313</v>
      </c>
      <c r="AC78" s="9">
        <v>676497.36594570824</v>
      </c>
      <c r="AD78" s="19">
        <v>0.9480289832377008</v>
      </c>
      <c r="AE78" s="14"/>
      <c r="AF78" s="9">
        <v>124473.32</v>
      </c>
      <c r="AG78" s="19">
        <v>0.55197098094515917</v>
      </c>
      <c r="AH78" s="9">
        <v>0</v>
      </c>
      <c r="AI78" s="19">
        <v>0</v>
      </c>
      <c r="AJ78" s="9">
        <v>124473.32</v>
      </c>
      <c r="AK78" s="19">
        <v>0.36315219484300881</v>
      </c>
      <c r="AL78" s="14"/>
      <c r="AM78" s="9">
        <v>4380000</v>
      </c>
      <c r="AN78" s="19">
        <f t="shared" si="42"/>
        <v>9.2340386058709925</v>
      </c>
      <c r="AO78" s="9">
        <v>2178000</v>
      </c>
      <c r="AP78" s="19">
        <f t="shared" si="43"/>
        <v>13.316377065016692</v>
      </c>
      <c r="AQ78" s="9">
        <v>6558000</v>
      </c>
      <c r="AR78" s="19">
        <f t="shared" si="44"/>
        <v>10.280769411654047</v>
      </c>
      <c r="AS78" s="14"/>
      <c r="AT78" s="9">
        <f t="shared" si="45"/>
        <v>9418294.1187922321</v>
      </c>
      <c r="AU78" s="9">
        <f t="shared" si="46"/>
        <v>3.8991381504521181</v>
      </c>
      <c r="AV78" s="9">
        <f t="shared" si="47"/>
        <v>5002012.6973117515</v>
      </c>
      <c r="AW78" s="19">
        <f t="shared" si="48"/>
        <v>4.8456625494899104</v>
      </c>
      <c r="AX78" s="14"/>
      <c r="AY78" s="214">
        <f t="shared" si="49"/>
        <v>14420306.816103984</v>
      </c>
      <c r="AZ78" s="216">
        <f t="shared" si="50"/>
        <v>4.1825304513654809</v>
      </c>
      <c r="BB78" s="328" t="s">
        <v>141</v>
      </c>
      <c r="BC78" s="9">
        <v>9418294.1187922321</v>
      </c>
      <c r="BD78" s="9">
        <v>5002012.6973117515</v>
      </c>
      <c r="BE78" s="14"/>
      <c r="BF78" s="333">
        <f t="shared" si="51"/>
        <v>14420306.816103984</v>
      </c>
    </row>
    <row r="79" spans="1:58" s="6" customFormat="1">
      <c r="A79" s="41">
        <f t="shared" si="52"/>
        <v>64</v>
      </c>
      <c r="B79" s="41" t="s">
        <v>142</v>
      </c>
      <c r="C79" s="14"/>
      <c r="D79" s="9">
        <v>0</v>
      </c>
      <c r="E79" s="19">
        <v>0</v>
      </c>
      <c r="F79" s="9">
        <v>0</v>
      </c>
      <c r="G79" s="19">
        <v>0</v>
      </c>
      <c r="H79" s="9">
        <v>0</v>
      </c>
      <c r="I79" s="19">
        <v>0</v>
      </c>
      <c r="J79" s="14"/>
      <c r="K79" s="9">
        <f>+[40]Anthem!J79</f>
        <v>664438.52019151463</v>
      </c>
      <c r="L79" s="19">
        <f t="shared" si="40"/>
        <v>0.7951871707405257</v>
      </c>
      <c r="M79" s="9">
        <f>+[40]Anthem!K79</f>
        <v>224367.87389428623</v>
      </c>
      <c r="N79" s="19">
        <f t="shared" si="25"/>
        <v>0.87711540134278165</v>
      </c>
      <c r="O79" s="9">
        <f t="shared" si="26"/>
        <v>888806.39408580086</v>
      </c>
      <c r="P79" s="19">
        <f t="shared" si="27"/>
        <v>0.81438988918201582</v>
      </c>
      <c r="Q79" s="14"/>
      <c r="R79" s="9">
        <f>+[40]Magellan!J79</f>
        <v>21370.494312120616</v>
      </c>
      <c r="S79" s="19">
        <f t="shared" si="41"/>
        <v>0.18807088191604873</v>
      </c>
      <c r="T79" s="9">
        <f>+[40]Magellan!K79</f>
        <v>31069.754610158554</v>
      </c>
      <c r="U79" s="19">
        <f t="shared" si="22"/>
        <v>0.30463231667655533</v>
      </c>
      <c r="V79" s="9">
        <f t="shared" si="29"/>
        <v>52440.24892227917</v>
      </c>
      <c r="W79" s="19">
        <f t="shared" si="23"/>
        <v>0.24320566606350574</v>
      </c>
      <c r="X79" s="14"/>
      <c r="Y79" s="9">
        <v>204709.36326041992</v>
      </c>
      <c r="Z79" s="19">
        <v>0.39432932073364613</v>
      </c>
      <c r="AA79" s="9">
        <v>137298.29716749664</v>
      </c>
      <c r="AB79" s="19">
        <v>0.70608535442271347</v>
      </c>
      <c r="AC79" s="9">
        <v>342007.66042791656</v>
      </c>
      <c r="AD79" s="19">
        <v>0.47928224246922441</v>
      </c>
      <c r="AE79" s="14"/>
      <c r="AF79" s="9">
        <v>0</v>
      </c>
      <c r="AG79" s="19">
        <v>0</v>
      </c>
      <c r="AH79" s="9">
        <v>0</v>
      </c>
      <c r="AI79" s="19">
        <v>0</v>
      </c>
      <c r="AJ79" s="9">
        <v>0</v>
      </c>
      <c r="AK79" s="19">
        <v>0</v>
      </c>
      <c r="AL79" s="14"/>
      <c r="AM79" s="9">
        <v>0</v>
      </c>
      <c r="AN79" s="19">
        <f t="shared" si="42"/>
        <v>0</v>
      </c>
      <c r="AO79" s="9">
        <v>0</v>
      </c>
      <c r="AP79" s="19">
        <f t="shared" si="43"/>
        <v>0</v>
      </c>
      <c r="AQ79" s="9">
        <v>0</v>
      </c>
      <c r="AR79" s="19">
        <f t="shared" si="44"/>
        <v>0</v>
      </c>
      <c r="AS79" s="14"/>
      <c r="AT79" s="9">
        <f t="shared" si="45"/>
        <v>890518.37776405516</v>
      </c>
      <c r="AU79" s="9">
        <f t="shared" si="46"/>
        <v>0.36867124095120396</v>
      </c>
      <c r="AV79" s="9">
        <f t="shared" si="47"/>
        <v>392735.92567194143</v>
      </c>
      <c r="AW79" s="19">
        <f t="shared" si="48"/>
        <v>0.38046000320841861</v>
      </c>
      <c r="AX79" s="14"/>
      <c r="AY79" s="214">
        <f t="shared" si="49"/>
        <v>1283254.3034359966</v>
      </c>
      <c r="AZ79" s="216">
        <f t="shared" si="50"/>
        <v>0.37220083243811009</v>
      </c>
      <c r="BB79" s="328" t="s">
        <v>142</v>
      </c>
      <c r="BC79" s="9">
        <v>890518.37776405516</v>
      </c>
      <c r="BD79" s="9">
        <v>392735.92567194143</v>
      </c>
      <c r="BE79" s="14"/>
      <c r="BF79" s="333">
        <f t="shared" si="51"/>
        <v>1283254.3034359966</v>
      </c>
    </row>
    <row r="80" spans="1:58" s="6" customFormat="1">
      <c r="A80" s="41">
        <f t="shared" si="52"/>
        <v>65</v>
      </c>
      <c r="B80" s="41" t="s">
        <v>143</v>
      </c>
      <c r="C80" s="14"/>
      <c r="D80" s="9">
        <v>0</v>
      </c>
      <c r="E80" s="19">
        <v>0</v>
      </c>
      <c r="F80" s="9">
        <v>0</v>
      </c>
      <c r="G80" s="19">
        <v>0</v>
      </c>
      <c r="H80" s="9">
        <v>0</v>
      </c>
      <c r="I80" s="19">
        <v>0</v>
      </c>
      <c r="J80" s="14"/>
      <c r="K80" s="9">
        <f>+[40]Anthem!J80</f>
        <v>1547243.7531868359</v>
      </c>
      <c r="L80" s="19">
        <f t="shared" si="40"/>
        <v>1.851711400157779</v>
      </c>
      <c r="M80" s="9">
        <f>+[40]Anthem!K80</f>
        <v>634887.62612303544</v>
      </c>
      <c r="N80" s="19">
        <f t="shared" si="25"/>
        <v>2.481949422299417</v>
      </c>
      <c r="O80" s="9">
        <f t="shared" si="26"/>
        <v>2182131.3793098712</v>
      </c>
      <c r="P80" s="19">
        <f t="shared" si="27"/>
        <v>1.9994295090604541</v>
      </c>
      <c r="Q80" s="14"/>
      <c r="R80" s="9">
        <f>+[40]Magellan!J80</f>
        <v>0</v>
      </c>
      <c r="S80" s="19">
        <f t="shared" si="41"/>
        <v>0</v>
      </c>
      <c r="T80" s="9">
        <f>+[40]Magellan!K80</f>
        <v>0</v>
      </c>
      <c r="U80" s="19">
        <f t="shared" si="22"/>
        <v>0</v>
      </c>
      <c r="V80" s="9">
        <f t="shared" si="29"/>
        <v>0</v>
      </c>
      <c r="W80" s="19">
        <f t="shared" si="23"/>
        <v>0</v>
      </c>
      <c r="X80" s="14"/>
      <c r="Y80" s="9">
        <v>-297733.39405676106</v>
      </c>
      <c r="Z80" s="19">
        <v>-0.57352045440525079</v>
      </c>
      <c r="AA80" s="9">
        <v>-199689.39066988073</v>
      </c>
      <c r="AB80" s="19">
        <v>-1.0269446678831613</v>
      </c>
      <c r="AC80" s="9">
        <v>-497422.78472664178</v>
      </c>
      <c r="AD80" s="19">
        <v>-0.69707768364246592</v>
      </c>
      <c r="AE80" s="14"/>
      <c r="AF80" s="9">
        <v>881290.37</v>
      </c>
      <c r="AG80" s="19">
        <v>3.9080399721516406</v>
      </c>
      <c r="AH80" s="9">
        <v>-27371.129999999961</v>
      </c>
      <c r="AI80" s="19">
        <v>-0.23344048238394521</v>
      </c>
      <c r="AJ80" s="9">
        <v>853919.24</v>
      </c>
      <c r="AK80" s="19">
        <v>2.4913181895098</v>
      </c>
      <c r="AL80" s="14"/>
      <c r="AM80" s="9">
        <v>0</v>
      </c>
      <c r="AN80" s="19">
        <f t="shared" si="42"/>
        <v>0</v>
      </c>
      <c r="AO80" s="9">
        <v>0</v>
      </c>
      <c r="AP80" s="19">
        <f t="shared" si="43"/>
        <v>0</v>
      </c>
      <c r="AQ80" s="9">
        <v>0</v>
      </c>
      <c r="AR80" s="19">
        <f t="shared" si="44"/>
        <v>0</v>
      </c>
      <c r="AS80" s="14"/>
      <c r="AT80" s="9">
        <f t="shared" si="45"/>
        <v>2130800.7291300748</v>
      </c>
      <c r="AU80" s="9">
        <f t="shared" si="46"/>
        <v>0.88214344436163017</v>
      </c>
      <c r="AV80" s="9">
        <f t="shared" si="47"/>
        <v>407827.10545315477</v>
      </c>
      <c r="AW80" s="19">
        <f t="shared" si="48"/>
        <v>0.39507947123430859</v>
      </c>
      <c r="AX80" s="14"/>
      <c r="AY80" s="214">
        <f t="shared" si="49"/>
        <v>2538627.8345832294</v>
      </c>
      <c r="AZ80" s="216">
        <f t="shared" si="50"/>
        <v>0.73631500066078792</v>
      </c>
      <c r="BB80" s="328" t="s">
        <v>143</v>
      </c>
      <c r="BC80" s="9">
        <v>2130800.7291300748</v>
      </c>
      <c r="BD80" s="9">
        <v>407827.10545315477</v>
      </c>
      <c r="BE80" s="14"/>
      <c r="BF80" s="333">
        <f t="shared" si="51"/>
        <v>2538627.8345832294</v>
      </c>
    </row>
    <row r="81" spans="1:58" s="6" customFormat="1" ht="12" customHeight="1">
      <c r="A81" s="41">
        <f t="shared" si="52"/>
        <v>66</v>
      </c>
      <c r="B81" s="41" t="s">
        <v>144</v>
      </c>
      <c r="C81" s="14"/>
      <c r="D81" s="9">
        <v>0</v>
      </c>
      <c r="E81" s="19">
        <v>0</v>
      </c>
      <c r="F81" s="9">
        <v>0</v>
      </c>
      <c r="G81" s="19">
        <v>0</v>
      </c>
      <c r="H81" s="9">
        <v>0</v>
      </c>
      <c r="I81" s="19">
        <v>0</v>
      </c>
      <c r="J81" s="14"/>
      <c r="K81" s="9">
        <f>+[40]Anthem!J81</f>
        <v>4037560.0138103031</v>
      </c>
      <c r="L81" s="19">
        <f t="shared" si="40"/>
        <v>4.8320737382165619</v>
      </c>
      <c r="M81" s="9">
        <f>+'[41]Apr-Jun'!$F$81</f>
        <v>1235393.8552722076</v>
      </c>
      <c r="N81" s="19">
        <f t="shared" si="25"/>
        <v>4.8294925578072405</v>
      </c>
      <c r="O81" s="9">
        <f t="shared" si="26"/>
        <v>5272953.8690825105</v>
      </c>
      <c r="P81" s="19">
        <f t="shared" si="27"/>
        <v>4.8314687491879624</v>
      </c>
      <c r="Q81" s="14"/>
      <c r="R81" s="9">
        <f>+[40]Magellan!J81</f>
        <v>0</v>
      </c>
      <c r="S81" s="19">
        <f t="shared" si="41"/>
        <v>0</v>
      </c>
      <c r="T81" s="9">
        <f>+[40]Magellan!K81</f>
        <v>0</v>
      </c>
      <c r="U81" s="19">
        <f t="shared" si="22"/>
        <v>0</v>
      </c>
      <c r="V81" s="9">
        <f t="shared" si="29"/>
        <v>0</v>
      </c>
      <c r="W81" s="19">
        <f t="shared" si="23"/>
        <v>0</v>
      </c>
      <c r="X81" s="14"/>
      <c r="Y81" s="9">
        <v>1004486.8619734187</v>
      </c>
      <c r="Z81" s="19">
        <v>1.9349316301861348</v>
      </c>
      <c r="AA81" s="9">
        <v>673707.99986625696</v>
      </c>
      <c r="AB81" s="19">
        <v>3.4646850083119412</v>
      </c>
      <c r="AC81" s="9">
        <v>1678194.8618396758</v>
      </c>
      <c r="AD81" s="19">
        <v>2.3517864941284699</v>
      </c>
      <c r="AE81" s="14"/>
      <c r="AF81" s="9">
        <v>0</v>
      </c>
      <c r="AG81" s="19">
        <v>0</v>
      </c>
      <c r="AH81" s="9">
        <v>0</v>
      </c>
      <c r="AI81" s="19">
        <v>0</v>
      </c>
      <c r="AJ81" s="9">
        <v>0</v>
      </c>
      <c r="AK81" s="19">
        <v>0</v>
      </c>
      <c r="AL81" s="14"/>
      <c r="AM81" s="9">
        <v>0</v>
      </c>
      <c r="AN81" s="19">
        <f t="shared" si="42"/>
        <v>0</v>
      </c>
      <c r="AO81" s="9">
        <v>0</v>
      </c>
      <c r="AP81" s="19">
        <f t="shared" si="43"/>
        <v>0</v>
      </c>
      <c r="AQ81" s="9">
        <v>0</v>
      </c>
      <c r="AR81" s="19">
        <f t="shared" si="44"/>
        <v>0</v>
      </c>
      <c r="AS81" s="14"/>
      <c r="AT81" s="9">
        <f t="shared" si="45"/>
        <v>5042046.8757837219</v>
      </c>
      <c r="AU81" s="9">
        <f t="shared" si="46"/>
        <v>2.0873883403693601</v>
      </c>
      <c r="AV81" s="9">
        <f t="shared" ref="AV81:AV93" si="53">+F81+M81+T81+AA81+AH81+AO81</f>
        <v>1909101.8551384646</v>
      </c>
      <c r="AW81" s="19">
        <f t="shared" si="48"/>
        <v>1.8494282046860639</v>
      </c>
      <c r="AX81" s="14"/>
      <c r="AY81" s="214">
        <f t="shared" si="49"/>
        <v>6951148.7309221867</v>
      </c>
      <c r="AZ81" s="216">
        <f t="shared" si="50"/>
        <v>2.0161423477193039</v>
      </c>
      <c r="BB81" s="328" t="s">
        <v>144</v>
      </c>
      <c r="BC81" s="9">
        <v>5042046.8757837219</v>
      </c>
      <c r="BD81" s="9">
        <v>1909101.8551384646</v>
      </c>
      <c r="BE81" s="14"/>
      <c r="BF81" s="333">
        <f t="shared" si="51"/>
        <v>6951148.7309221867</v>
      </c>
    </row>
    <row r="82" spans="1:58" s="6" customFormat="1">
      <c r="A82" s="41">
        <f t="shared" si="52"/>
        <v>67</v>
      </c>
      <c r="B82" s="41" t="s">
        <v>145</v>
      </c>
      <c r="C82" s="14"/>
      <c r="D82" s="9">
        <v>0</v>
      </c>
      <c r="E82" s="19">
        <v>0</v>
      </c>
      <c r="F82" s="9">
        <v>0</v>
      </c>
      <c r="G82" s="19">
        <v>0</v>
      </c>
      <c r="H82" s="9">
        <v>0</v>
      </c>
      <c r="I82" s="19">
        <v>0</v>
      </c>
      <c r="J82" s="14"/>
      <c r="K82" s="9">
        <f>+[40]Anthem!J82</f>
        <v>0</v>
      </c>
      <c r="L82" s="19">
        <f t="shared" si="40"/>
        <v>0</v>
      </c>
      <c r="M82" s="9">
        <f>+[40]Anthem!K82</f>
        <v>0</v>
      </c>
      <c r="N82" s="19">
        <f t="shared" si="25"/>
        <v>0</v>
      </c>
      <c r="O82" s="9">
        <f t="shared" si="26"/>
        <v>0</v>
      </c>
      <c r="P82" s="19">
        <f t="shared" si="27"/>
        <v>0</v>
      </c>
      <c r="Q82" s="14"/>
      <c r="R82" s="9">
        <f>+[40]Magellan!J82</f>
        <v>0</v>
      </c>
      <c r="S82" s="19">
        <f t="shared" si="41"/>
        <v>0</v>
      </c>
      <c r="T82" s="9">
        <f>+[40]Magellan!K82</f>
        <v>0</v>
      </c>
      <c r="U82" s="19">
        <f t="shared" si="22"/>
        <v>0</v>
      </c>
      <c r="V82" s="9">
        <f t="shared" si="29"/>
        <v>0</v>
      </c>
      <c r="W82" s="19">
        <f t="shared" si="23"/>
        <v>0</v>
      </c>
      <c r="X82" s="14"/>
      <c r="Y82" s="9">
        <v>0</v>
      </c>
      <c r="Z82" s="19">
        <v>0</v>
      </c>
      <c r="AA82" s="9">
        <v>0</v>
      </c>
      <c r="AB82" s="19">
        <v>0</v>
      </c>
      <c r="AC82" s="9">
        <v>0</v>
      </c>
      <c r="AD82" s="19">
        <v>0</v>
      </c>
      <c r="AE82" s="14"/>
      <c r="AF82" s="9">
        <v>67197.460000000006</v>
      </c>
      <c r="AG82" s="19">
        <v>0.29798392067652008</v>
      </c>
      <c r="AH82" s="9">
        <v>0</v>
      </c>
      <c r="AI82" s="19">
        <v>0</v>
      </c>
      <c r="AJ82" s="9">
        <v>67197.460000000006</v>
      </c>
      <c r="AK82" s="19">
        <v>0.19604928258421395</v>
      </c>
      <c r="AL82" s="14"/>
      <c r="AM82" s="9">
        <v>0</v>
      </c>
      <c r="AN82" s="19">
        <f t="shared" si="42"/>
        <v>0</v>
      </c>
      <c r="AO82" s="9">
        <v>0</v>
      </c>
      <c r="AP82" s="19">
        <f t="shared" si="43"/>
        <v>0</v>
      </c>
      <c r="AQ82" s="9">
        <v>0</v>
      </c>
      <c r="AR82" s="19">
        <f t="shared" si="44"/>
        <v>0</v>
      </c>
      <c r="AS82" s="14"/>
      <c r="AT82" s="9">
        <f t="shared" si="45"/>
        <v>67197.460000000006</v>
      </c>
      <c r="AU82" s="9">
        <f t="shared" si="46"/>
        <v>2.7819494336738731E-2</v>
      </c>
      <c r="AV82" s="9">
        <f t="shared" si="53"/>
        <v>0</v>
      </c>
      <c r="AW82" s="19">
        <f t="shared" si="48"/>
        <v>0</v>
      </c>
      <c r="AX82" s="14"/>
      <c r="AY82" s="214">
        <f t="shared" si="49"/>
        <v>67197.460000000006</v>
      </c>
      <c r="AZ82" s="216">
        <f t="shared" si="50"/>
        <v>1.9490252620044338E-2</v>
      </c>
      <c r="BB82" s="328" t="s">
        <v>145</v>
      </c>
      <c r="BC82" s="9">
        <v>67197.460000000006</v>
      </c>
      <c r="BD82" s="9">
        <v>0</v>
      </c>
      <c r="BE82" s="14"/>
      <c r="BF82" s="333">
        <f t="shared" si="51"/>
        <v>67197.460000000006</v>
      </c>
    </row>
    <row r="83" spans="1:58" s="6" customFormat="1">
      <c r="A83" s="41">
        <f t="shared" si="52"/>
        <v>68</v>
      </c>
      <c r="B83" s="41" t="s">
        <v>146</v>
      </c>
      <c r="C83" s="14"/>
      <c r="D83" s="9">
        <v>1991348.8964123959</v>
      </c>
      <c r="E83" s="19">
        <v>8.0522308430611549</v>
      </c>
      <c r="F83" s="9">
        <v>1851151.7391071692</v>
      </c>
      <c r="G83" s="19">
        <v>9.2922773455036758</v>
      </c>
      <c r="H83" s="9">
        <v>3842500.6355195651</v>
      </c>
      <c r="I83" s="19">
        <v>8.6054775742961436</v>
      </c>
      <c r="J83" s="14"/>
      <c r="K83" s="9">
        <f>+[40]Anthem!J83</f>
        <v>107.56082000000004</v>
      </c>
      <c r="L83" s="19">
        <f t="shared" si="40"/>
        <v>1.2872670915238017E-4</v>
      </c>
      <c r="M83" s="9">
        <f>+[40]Anthem!K83</f>
        <v>31.979720000000015</v>
      </c>
      <c r="N83" s="19">
        <f t="shared" si="25"/>
        <v>1.2501747445289722E-4</v>
      </c>
      <c r="O83" s="9">
        <f t="shared" si="26"/>
        <v>139.54054000000005</v>
      </c>
      <c r="P83" s="19">
        <f t="shared" si="27"/>
        <v>1.2785732153050691E-4</v>
      </c>
      <c r="Q83" s="14"/>
      <c r="R83" s="9">
        <f>+[40]Magellan!J83</f>
        <v>98131.422609597343</v>
      </c>
      <c r="S83" s="19">
        <f t="shared" si="41"/>
        <v>0.86360488083778353</v>
      </c>
      <c r="T83" s="9">
        <f>+[40]Magellan!K83</f>
        <v>145861.69716375793</v>
      </c>
      <c r="U83" s="19">
        <f t="shared" si="22"/>
        <v>1.4301428279334247</v>
      </c>
      <c r="V83" s="9">
        <f t="shared" si="29"/>
        <v>243993.11977335525</v>
      </c>
      <c r="W83" s="19">
        <f t="shared" si="23"/>
        <v>1.1315832862910165</v>
      </c>
      <c r="X83" s="14"/>
      <c r="Y83" s="9">
        <v>22317.609228337005</v>
      </c>
      <c r="Z83" s="19">
        <v>4.2990157104897987E-2</v>
      </c>
      <c r="AA83" s="9">
        <v>14968.390771662996</v>
      </c>
      <c r="AB83" s="19">
        <v>7.69780960229519E-2</v>
      </c>
      <c r="AC83" s="9">
        <v>37286</v>
      </c>
      <c r="AD83" s="19">
        <v>5.22518053260798E-2</v>
      </c>
      <c r="AE83" s="14"/>
      <c r="AF83" s="9">
        <v>832795.04</v>
      </c>
      <c r="AG83" s="19">
        <v>3.6929897519810915</v>
      </c>
      <c r="AH83" s="9">
        <v>171992.27999999994</v>
      </c>
      <c r="AI83" s="19">
        <v>1.4668726066302202</v>
      </c>
      <c r="AJ83" s="9">
        <v>1004787.32</v>
      </c>
      <c r="AK83" s="19">
        <v>2.9314773688724989</v>
      </c>
      <c r="AL83" s="14"/>
      <c r="AM83" s="9">
        <v>0</v>
      </c>
      <c r="AN83" s="19">
        <f t="shared" si="42"/>
        <v>0</v>
      </c>
      <c r="AO83" s="9">
        <v>0</v>
      </c>
      <c r="AP83" s="19">
        <f t="shared" si="43"/>
        <v>0</v>
      </c>
      <c r="AQ83" s="9">
        <v>0</v>
      </c>
      <c r="AR83" s="19">
        <f t="shared" si="44"/>
        <v>0</v>
      </c>
      <c r="AS83" s="14"/>
      <c r="AT83" s="9">
        <f t="shared" si="45"/>
        <v>2944700.5290703303</v>
      </c>
      <c r="AU83" s="9">
        <f t="shared" si="46"/>
        <v>1.219094883822448</v>
      </c>
      <c r="AV83" s="9">
        <f t="shared" si="53"/>
        <v>2184006.0867625899</v>
      </c>
      <c r="AW83" s="19">
        <f t="shared" si="48"/>
        <v>2.1157396318028394</v>
      </c>
      <c r="AX83" s="14"/>
      <c r="AY83" s="214">
        <f t="shared" si="49"/>
        <v>5128706.6158329202</v>
      </c>
      <c r="AZ83" s="216">
        <f t="shared" si="50"/>
        <v>1.4875530646050654</v>
      </c>
      <c r="BB83" s="328" t="s">
        <v>146</v>
      </c>
      <c r="BC83" s="9">
        <v>2944700.5290703303</v>
      </c>
      <c r="BD83" s="9">
        <v>2184006.0867625899</v>
      </c>
      <c r="BE83" s="14"/>
      <c r="BF83" s="333">
        <f t="shared" si="51"/>
        <v>5128706.6158329202</v>
      </c>
    </row>
    <row r="84" spans="1:58" s="6" customFormat="1">
      <c r="A84" s="41">
        <f t="shared" si="52"/>
        <v>69</v>
      </c>
      <c r="B84" s="41" t="s">
        <v>147</v>
      </c>
      <c r="C84" s="14"/>
      <c r="D84" s="9">
        <v>0</v>
      </c>
      <c r="E84" s="19">
        <v>0</v>
      </c>
      <c r="F84" s="9">
        <v>0</v>
      </c>
      <c r="G84" s="19">
        <v>0</v>
      </c>
      <c r="H84" s="9">
        <v>0</v>
      </c>
      <c r="I84" s="19">
        <v>0</v>
      </c>
      <c r="J84" s="14"/>
      <c r="K84" s="9">
        <f>+[40]Anthem!J84</f>
        <v>3072827.9798158398</v>
      </c>
      <c r="L84" s="19">
        <f t="shared" si="40"/>
        <v>3.6775010978258567</v>
      </c>
      <c r="M84" s="9">
        <f>+[40]Anthem!K84</f>
        <v>909805.35450233379</v>
      </c>
      <c r="N84" s="19">
        <f t="shared" si="25"/>
        <v>3.5566780341918118</v>
      </c>
      <c r="O84" s="9">
        <f t="shared" si="26"/>
        <v>3982633.3343181736</v>
      </c>
      <c r="P84" s="19">
        <f t="shared" si="27"/>
        <v>3.6491820281334255</v>
      </c>
      <c r="Q84" s="14"/>
      <c r="R84" s="9">
        <f>+[40]Magellan!J84</f>
        <v>693537.60299498413</v>
      </c>
      <c r="S84" s="19">
        <f t="shared" si="41"/>
        <v>6.1034727008271066</v>
      </c>
      <c r="T84" s="9">
        <f>+[40]Magellan!K84</f>
        <v>995002.83174196701</v>
      </c>
      <c r="U84" s="19">
        <f t="shared" si="22"/>
        <v>9.7557905280070489</v>
      </c>
      <c r="V84" s="9">
        <f t="shared" si="29"/>
        <v>1688540.4347369513</v>
      </c>
      <c r="W84" s="19">
        <f t="shared" si="23"/>
        <v>7.8310574328889642</v>
      </c>
      <c r="X84" s="14"/>
      <c r="Y84" s="9">
        <v>1150897.1433220708</v>
      </c>
      <c r="Z84" s="19">
        <v>2.2169600917723797</v>
      </c>
      <c r="AA84" s="9">
        <v>771905.18047792977</v>
      </c>
      <c r="AB84" s="19">
        <v>3.9696846514678827</v>
      </c>
      <c r="AC84" s="9">
        <v>1922802.3238000006</v>
      </c>
      <c r="AD84" s="19">
        <v>2.6945741753937531</v>
      </c>
      <c r="AE84" s="14"/>
      <c r="AF84" s="9">
        <v>5824139.799999998</v>
      </c>
      <c r="AG84" s="19">
        <v>25.826869232440668</v>
      </c>
      <c r="AH84" s="9">
        <v>3666424.1600000011</v>
      </c>
      <c r="AI84" s="19">
        <v>31.269875395519023</v>
      </c>
      <c r="AJ84" s="9">
        <v>9490563.959999999</v>
      </c>
      <c r="AK84" s="19">
        <v>27.688818233272453</v>
      </c>
      <c r="AL84" s="14"/>
      <c r="AM84" s="9">
        <v>0</v>
      </c>
      <c r="AN84" s="19">
        <f t="shared" si="42"/>
        <v>0</v>
      </c>
      <c r="AO84" s="9">
        <v>0</v>
      </c>
      <c r="AP84" s="19">
        <f t="shared" si="43"/>
        <v>0</v>
      </c>
      <c r="AQ84" s="9">
        <v>0</v>
      </c>
      <c r="AR84" s="19">
        <f t="shared" si="44"/>
        <v>0</v>
      </c>
      <c r="AS84" s="14"/>
      <c r="AT84" s="9">
        <f t="shared" si="45"/>
        <v>10741402.526132893</v>
      </c>
      <c r="AU84" s="9">
        <f t="shared" si="46"/>
        <v>4.4469000278341637</v>
      </c>
      <c r="AV84" s="9">
        <f t="shared" si="53"/>
        <v>6343137.5267222319</v>
      </c>
      <c r="AW84" s="19">
        <f t="shared" si="48"/>
        <v>6.1448672403452518</v>
      </c>
      <c r="AX84" s="14"/>
      <c r="AY84" s="214">
        <f t="shared" si="49"/>
        <v>17084540.052855127</v>
      </c>
      <c r="AZ84" s="216">
        <f t="shared" si="50"/>
        <v>4.955276606101064</v>
      </c>
      <c r="BB84" s="328" t="s">
        <v>147</v>
      </c>
      <c r="BC84" s="9">
        <v>10741402.526132893</v>
      </c>
      <c r="BD84" s="9">
        <v>6343137.5267222319</v>
      </c>
      <c r="BE84" s="14"/>
      <c r="BF84" s="333">
        <f t="shared" si="51"/>
        <v>17084540.052855127</v>
      </c>
    </row>
    <row r="85" spans="1:58" s="6" customFormat="1">
      <c r="A85" s="41">
        <f t="shared" si="52"/>
        <v>70</v>
      </c>
      <c r="B85" s="41" t="s">
        <v>148</v>
      </c>
      <c r="C85" s="14"/>
      <c r="D85" s="9">
        <v>49073.285476000005</v>
      </c>
      <c r="E85" s="19">
        <v>0.1984330438488662</v>
      </c>
      <c r="F85" s="9">
        <v>0</v>
      </c>
      <c r="G85" s="19">
        <v>0</v>
      </c>
      <c r="H85" s="9">
        <v>49073.285476000005</v>
      </c>
      <c r="I85" s="19">
        <v>0.10990214386878022</v>
      </c>
      <c r="J85" s="14"/>
      <c r="K85" s="9">
        <f>+[40]Anthem!J85</f>
        <v>42203.569149477713</v>
      </c>
      <c r="L85" s="19">
        <f t="shared" si="40"/>
        <v>5.0508415342103007E-2</v>
      </c>
      <c r="M85" s="9">
        <f>+[40]Anthem!K85</f>
        <v>18847.694413440076</v>
      </c>
      <c r="N85" s="19">
        <f t="shared" si="25"/>
        <v>7.3680793791448373E-2</v>
      </c>
      <c r="O85" s="9">
        <f t="shared" si="26"/>
        <v>61051.263562917789</v>
      </c>
      <c r="P85" s="19">
        <f t="shared" si="27"/>
        <v>5.5939664811442601E-2</v>
      </c>
      <c r="Q85" s="14"/>
      <c r="R85" s="9">
        <f>+[40]Magellan!J85</f>
        <v>0</v>
      </c>
      <c r="S85" s="19">
        <f t="shared" si="41"/>
        <v>0</v>
      </c>
      <c r="T85" s="9">
        <f>+[40]Magellan!K85</f>
        <v>0</v>
      </c>
      <c r="U85" s="19">
        <f t="shared" ref="U85:U101" si="54">+T85/$T$110</f>
        <v>0</v>
      </c>
      <c r="V85" s="9">
        <f t="shared" si="29"/>
        <v>0</v>
      </c>
      <c r="W85" s="19">
        <f t="shared" ref="W85:W106" si="55">+V85/$V$110</f>
        <v>0</v>
      </c>
      <c r="X85" s="14"/>
      <c r="Y85" s="9">
        <v>0</v>
      </c>
      <c r="Z85" s="19">
        <v>0</v>
      </c>
      <c r="AA85" s="9">
        <v>0</v>
      </c>
      <c r="AB85" s="19">
        <v>0</v>
      </c>
      <c r="AC85" s="9">
        <v>0</v>
      </c>
      <c r="AD85" s="19">
        <v>0</v>
      </c>
      <c r="AE85" s="14"/>
      <c r="AF85" s="9">
        <v>0</v>
      </c>
      <c r="AG85" s="19">
        <v>0</v>
      </c>
      <c r="AH85" s="9">
        <v>0</v>
      </c>
      <c r="AI85" s="19">
        <v>0</v>
      </c>
      <c r="AJ85" s="9">
        <v>0</v>
      </c>
      <c r="AK85" s="19">
        <v>0</v>
      </c>
      <c r="AL85" s="14"/>
      <c r="AM85" s="9">
        <v>0</v>
      </c>
      <c r="AN85" s="19">
        <f t="shared" si="42"/>
        <v>0</v>
      </c>
      <c r="AO85" s="9">
        <v>0</v>
      </c>
      <c r="AP85" s="19">
        <f t="shared" si="43"/>
        <v>0</v>
      </c>
      <c r="AQ85" s="9">
        <v>0</v>
      </c>
      <c r="AR85" s="19">
        <f t="shared" si="44"/>
        <v>0</v>
      </c>
      <c r="AS85" s="14"/>
      <c r="AT85" s="9">
        <f t="shared" si="45"/>
        <v>91276.854625477717</v>
      </c>
      <c r="AU85" s="9">
        <f t="shared" si="46"/>
        <v>3.7788272656865324E-2</v>
      </c>
      <c r="AV85" s="9">
        <f t="shared" si="53"/>
        <v>18847.694413440076</v>
      </c>
      <c r="AW85" s="19">
        <f t="shared" si="48"/>
        <v>1.8258563600312396E-2</v>
      </c>
      <c r="AX85" s="14"/>
      <c r="AY85" s="214">
        <f t="shared" si="49"/>
        <v>110124.54903891779</v>
      </c>
      <c r="AZ85" s="216">
        <f t="shared" si="50"/>
        <v>3.1941018015219154E-2</v>
      </c>
      <c r="BB85" s="328" t="s">
        <v>148</v>
      </c>
      <c r="BC85" s="9">
        <v>91276.854625477717</v>
      </c>
      <c r="BD85" s="9">
        <v>18847.694413440076</v>
      </c>
      <c r="BE85" s="14"/>
      <c r="BF85" s="333">
        <f t="shared" si="51"/>
        <v>110124.54903891779</v>
      </c>
    </row>
    <row r="86" spans="1:58" s="6" customFormat="1">
      <c r="A86" s="41">
        <f t="shared" si="52"/>
        <v>71</v>
      </c>
      <c r="B86" s="41" t="s">
        <v>149</v>
      </c>
      <c r="C86" s="14"/>
      <c r="D86" s="9">
        <v>11465.969278</v>
      </c>
      <c r="E86" s="19">
        <v>4.6363865032510596E-2</v>
      </c>
      <c r="F86" s="9">
        <v>0</v>
      </c>
      <c r="G86" s="19">
        <v>0</v>
      </c>
      <c r="H86" s="9">
        <v>11465.969278</v>
      </c>
      <c r="I86" s="19">
        <v>2.5678627240111263E-2</v>
      </c>
      <c r="J86" s="14"/>
      <c r="K86" s="9">
        <f>+[40]Anthem!J86</f>
        <v>8114.2574006566629</v>
      </c>
      <c r="L86" s="19">
        <f t="shared" si="40"/>
        <v>9.7109863275668413E-3</v>
      </c>
      <c r="M86" s="9">
        <f>+[40]Anthem!K86</f>
        <v>3623.7466868714828</v>
      </c>
      <c r="N86" s="19">
        <f t="shared" si="25"/>
        <v>1.4166217179191261E-2</v>
      </c>
      <c r="O86" s="9">
        <f t="shared" si="26"/>
        <v>11738.004087528145</v>
      </c>
      <c r="P86" s="19">
        <f t="shared" si="27"/>
        <v>1.0755223985413056E-2</v>
      </c>
      <c r="Q86" s="14"/>
      <c r="R86" s="9">
        <f>+[40]Magellan!J86</f>
        <v>0</v>
      </c>
      <c r="S86" s="19">
        <f t="shared" si="41"/>
        <v>0</v>
      </c>
      <c r="T86" s="9">
        <f>+[40]Magellan!K86</f>
        <v>0</v>
      </c>
      <c r="U86" s="19">
        <f t="shared" si="54"/>
        <v>0</v>
      </c>
      <c r="V86" s="9">
        <f t="shared" si="29"/>
        <v>0</v>
      </c>
      <c r="W86" s="19">
        <f t="shared" si="55"/>
        <v>0</v>
      </c>
      <c r="X86" s="14"/>
      <c r="Y86" s="9">
        <v>0</v>
      </c>
      <c r="Z86" s="19">
        <v>0</v>
      </c>
      <c r="AA86" s="9">
        <v>0</v>
      </c>
      <c r="AB86" s="19">
        <v>0</v>
      </c>
      <c r="AC86" s="9">
        <v>0</v>
      </c>
      <c r="AD86" s="19">
        <v>0</v>
      </c>
      <c r="AE86" s="14"/>
      <c r="AF86" s="9">
        <v>0</v>
      </c>
      <c r="AG86" s="19">
        <v>0</v>
      </c>
      <c r="AH86" s="9">
        <v>0</v>
      </c>
      <c r="AI86" s="19">
        <v>0</v>
      </c>
      <c r="AJ86" s="9">
        <v>0</v>
      </c>
      <c r="AK86" s="19">
        <v>0</v>
      </c>
      <c r="AL86" s="14"/>
      <c r="AM86" s="9">
        <v>0</v>
      </c>
      <c r="AN86" s="19">
        <f t="shared" si="42"/>
        <v>0</v>
      </c>
      <c r="AO86" s="9">
        <v>0</v>
      </c>
      <c r="AP86" s="19">
        <f t="shared" si="43"/>
        <v>0</v>
      </c>
      <c r="AQ86" s="9">
        <v>0</v>
      </c>
      <c r="AR86" s="19">
        <f t="shared" si="44"/>
        <v>0</v>
      </c>
      <c r="AS86" s="14"/>
      <c r="AT86" s="9">
        <f t="shared" si="45"/>
        <v>19580.226678656662</v>
      </c>
      <c r="AU86" s="9">
        <f t="shared" si="46"/>
        <v>8.1061398034828931E-3</v>
      </c>
      <c r="AV86" s="9">
        <f t="shared" si="53"/>
        <v>3623.7466868714828</v>
      </c>
      <c r="AW86" s="19">
        <f t="shared" si="48"/>
        <v>3.510477616110075E-3</v>
      </c>
      <c r="AX86" s="14"/>
      <c r="AY86" s="214">
        <f t="shared" si="49"/>
        <v>23203.973365528145</v>
      </c>
      <c r="AZ86" s="216">
        <f t="shared" si="50"/>
        <v>6.7301844843975344E-3</v>
      </c>
      <c r="BB86" s="328" t="s">
        <v>149</v>
      </c>
      <c r="BC86" s="9">
        <v>19580.226678656662</v>
      </c>
      <c r="BD86" s="9">
        <v>3623.7466868714828</v>
      </c>
      <c r="BE86" s="14"/>
      <c r="BF86" s="333">
        <f t="shared" si="51"/>
        <v>23203.973365528145</v>
      </c>
    </row>
    <row r="87" spans="1:58" s="6" customFormat="1">
      <c r="A87" s="41">
        <f t="shared" si="52"/>
        <v>72</v>
      </c>
      <c r="B87" s="41" t="s">
        <v>150</v>
      </c>
      <c r="C87" s="14"/>
      <c r="D87" s="9">
        <v>13495.369082062018</v>
      </c>
      <c r="E87" s="19">
        <v>5.4569958763554242E-2</v>
      </c>
      <c r="F87" s="9">
        <v>14212.290917937982</v>
      </c>
      <c r="G87" s="19">
        <v>7.1341827973626259E-2</v>
      </c>
      <c r="H87" s="9">
        <v>27707.66</v>
      </c>
      <c r="I87" s="19">
        <v>6.2052727997527535E-2</v>
      </c>
      <c r="J87" s="14"/>
      <c r="K87" s="9">
        <f>+[40]Anthem!J87</f>
        <v>11545.709812506422</v>
      </c>
      <c r="L87" s="19">
        <f t="shared" si="40"/>
        <v>1.3817682209863177E-2</v>
      </c>
      <c r="M87" s="9">
        <f>+[40]Anthem!K87</f>
        <v>5156.1992200621862</v>
      </c>
      <c r="N87" s="19">
        <f t="shared" si="25"/>
        <v>2.0156993377933662E-2</v>
      </c>
      <c r="O87" s="9">
        <f t="shared" si="26"/>
        <v>16701.909032568608</v>
      </c>
      <c r="P87" s="19">
        <f t="shared" si="27"/>
        <v>1.5303519345348682E-2</v>
      </c>
      <c r="Q87" s="14"/>
      <c r="R87" s="9">
        <f>+[40]Magellan!J87</f>
        <v>1524.6469472506315</v>
      </c>
      <c r="S87" s="19">
        <f t="shared" si="41"/>
        <v>1.3417644523898896E-2</v>
      </c>
      <c r="T87" s="9">
        <f>+[40]Magellan!K87</f>
        <v>1795.5827262126149</v>
      </c>
      <c r="U87" s="19">
        <f t="shared" si="54"/>
        <v>1.7605305627090773E-2</v>
      </c>
      <c r="V87" s="9">
        <f t="shared" si="29"/>
        <v>3320.2296734632464</v>
      </c>
      <c r="W87" s="19">
        <f t="shared" si="55"/>
        <v>1.5398452254016289E-2</v>
      </c>
      <c r="X87" s="14"/>
      <c r="Y87" s="9">
        <v>-13164.636348655496</v>
      </c>
      <c r="Z87" s="19">
        <v>-2.5358889434221089E-2</v>
      </c>
      <c r="AA87" s="9">
        <v>-8829.5040574199338</v>
      </c>
      <c r="AB87" s="19">
        <v>-4.5407580650141083E-2</v>
      </c>
      <c r="AC87" s="9">
        <v>-21994.140406075428</v>
      </c>
      <c r="AD87" s="19">
        <v>-3.0822119369541354E-2</v>
      </c>
      <c r="AE87" s="14"/>
      <c r="AF87" s="9">
        <v>0</v>
      </c>
      <c r="AG87" s="19">
        <v>0</v>
      </c>
      <c r="AH87" s="9">
        <v>0</v>
      </c>
      <c r="AI87" s="19">
        <v>0</v>
      </c>
      <c r="AJ87" s="9">
        <v>0</v>
      </c>
      <c r="AK87" s="19">
        <v>0</v>
      </c>
      <c r="AL87" s="14"/>
      <c r="AM87" s="9">
        <v>0</v>
      </c>
      <c r="AN87" s="19">
        <f t="shared" si="42"/>
        <v>0</v>
      </c>
      <c r="AO87" s="9">
        <v>0</v>
      </c>
      <c r="AP87" s="19">
        <f t="shared" si="43"/>
        <v>0</v>
      </c>
      <c r="AQ87" s="9">
        <v>0</v>
      </c>
      <c r="AR87" s="19">
        <f t="shared" si="44"/>
        <v>0</v>
      </c>
      <c r="AS87" s="14"/>
      <c r="AT87" s="9">
        <f t="shared" si="45"/>
        <v>13401.089493163576</v>
      </c>
      <c r="AU87" s="9">
        <f t="shared" si="46"/>
        <v>5.5480003747342974E-3</v>
      </c>
      <c r="AV87" s="9">
        <f t="shared" si="53"/>
        <v>12334.56880679285</v>
      </c>
      <c r="AW87" s="19">
        <f t="shared" si="48"/>
        <v>1.1949021673476458E-2</v>
      </c>
      <c r="AX87" s="14"/>
      <c r="AY87" s="214">
        <f t="shared" si="49"/>
        <v>25735.658299956427</v>
      </c>
      <c r="AZ87" s="216">
        <f t="shared" si="50"/>
        <v>7.4644857351645662E-3</v>
      </c>
      <c r="BB87" s="328" t="s">
        <v>150</v>
      </c>
      <c r="BC87" s="9">
        <v>13401.089493163576</v>
      </c>
      <c r="BD87" s="9">
        <v>12334.56880679285</v>
      </c>
      <c r="BE87" s="14"/>
      <c r="BF87" s="333">
        <f t="shared" si="51"/>
        <v>25735.658299956427</v>
      </c>
    </row>
    <row r="88" spans="1:58" s="6" customFormat="1">
      <c r="A88" s="41">
        <f t="shared" si="52"/>
        <v>73</v>
      </c>
      <c r="B88" s="41" t="s">
        <v>151</v>
      </c>
      <c r="C88" s="14"/>
      <c r="D88" s="9">
        <v>0</v>
      </c>
      <c r="E88" s="19">
        <v>0</v>
      </c>
      <c r="F88" s="9">
        <v>0</v>
      </c>
      <c r="G88" s="19">
        <v>0</v>
      </c>
      <c r="H88" s="9">
        <v>0</v>
      </c>
      <c r="I88" s="19">
        <v>0</v>
      </c>
      <c r="J88" s="14"/>
      <c r="K88" s="9">
        <f>+[40]Anthem!J88</f>
        <v>48989.099999999991</v>
      </c>
      <c r="L88" s="19">
        <f t="shared" si="40"/>
        <v>5.8629207432007897E-2</v>
      </c>
      <c r="M88" s="9">
        <f>+[40]Anthem!K88</f>
        <v>21025.089999999997</v>
      </c>
      <c r="N88" s="19">
        <f t="shared" si="25"/>
        <v>8.219282882854706E-2</v>
      </c>
      <c r="O88" s="9">
        <f t="shared" si="26"/>
        <v>70014.189999999988</v>
      </c>
      <c r="P88" s="19">
        <f t="shared" si="27"/>
        <v>6.415215823679625E-2</v>
      </c>
      <c r="Q88" s="14"/>
      <c r="R88" s="9">
        <f>+[40]Magellan!J88</f>
        <v>0</v>
      </c>
      <c r="S88" s="19">
        <f t="shared" si="41"/>
        <v>0</v>
      </c>
      <c r="T88" s="9">
        <f>+[40]Magellan!K88</f>
        <v>0</v>
      </c>
      <c r="U88" s="19">
        <f t="shared" si="54"/>
        <v>0</v>
      </c>
      <c r="V88" s="9">
        <f t="shared" si="29"/>
        <v>0</v>
      </c>
      <c r="W88" s="19">
        <f t="shared" si="55"/>
        <v>0</v>
      </c>
      <c r="X88" s="14"/>
      <c r="Y88" s="9">
        <v>5251.9644449279012</v>
      </c>
      <c r="Z88" s="19">
        <v>1.0116799442393186E-2</v>
      </c>
      <c r="AA88" s="9">
        <v>3522.485555072104</v>
      </c>
      <c r="AB88" s="19">
        <v>1.8115122422587317E-2</v>
      </c>
      <c r="AC88" s="9">
        <v>8774.4500000000044</v>
      </c>
      <c r="AD88" s="19">
        <v>1.2296327126627182E-2</v>
      </c>
      <c r="AE88" s="14"/>
      <c r="AF88" s="9">
        <v>11489.949999999999</v>
      </c>
      <c r="AG88" s="19">
        <v>5.0951633430447833E-2</v>
      </c>
      <c r="AH88" s="9">
        <v>-4550.7300000000077</v>
      </c>
      <c r="AI88" s="19">
        <v>-3.8811865144007369E-2</v>
      </c>
      <c r="AJ88" s="9">
        <v>6939.2199999999912</v>
      </c>
      <c r="AK88" s="19">
        <v>2.024524591694429E-2</v>
      </c>
      <c r="AL88" s="14"/>
      <c r="AM88" s="9">
        <v>0</v>
      </c>
      <c r="AN88" s="19">
        <f t="shared" si="42"/>
        <v>0</v>
      </c>
      <c r="AO88" s="9">
        <v>0</v>
      </c>
      <c r="AP88" s="19">
        <f t="shared" si="43"/>
        <v>0</v>
      </c>
      <c r="AQ88" s="9">
        <v>0</v>
      </c>
      <c r="AR88" s="19">
        <f t="shared" si="44"/>
        <v>0</v>
      </c>
      <c r="AS88" s="14"/>
      <c r="AT88" s="9">
        <f t="shared" si="45"/>
        <v>65731.014444927889</v>
      </c>
      <c r="AU88" s="9">
        <f t="shared" si="46"/>
        <v>2.7212391422216896E-2</v>
      </c>
      <c r="AV88" s="9">
        <f t="shared" si="53"/>
        <v>19996.845555072094</v>
      </c>
      <c r="AW88" s="19">
        <f t="shared" si="48"/>
        <v>1.9371795210800409E-2</v>
      </c>
      <c r="AX88" s="14"/>
      <c r="AY88" s="214">
        <f t="shared" si="49"/>
        <v>85727.859999999986</v>
      </c>
      <c r="AZ88" s="216">
        <f t="shared" si="50"/>
        <v>2.4864892928628458E-2</v>
      </c>
      <c r="BB88" s="328" t="s">
        <v>151</v>
      </c>
      <c r="BC88" s="9">
        <v>65731.014444927889</v>
      </c>
      <c r="BD88" s="9">
        <v>19996.845555072094</v>
      </c>
      <c r="BE88" s="14"/>
      <c r="BF88" s="333">
        <f t="shared" si="51"/>
        <v>85727.859999999986</v>
      </c>
    </row>
    <row r="89" spans="1:58" s="6" customFormat="1">
      <c r="A89" s="41">
        <f t="shared" si="52"/>
        <v>74</v>
      </c>
      <c r="B89" s="41" t="s">
        <v>152</v>
      </c>
      <c r="C89" s="14"/>
      <c r="D89" s="9">
        <v>0</v>
      </c>
      <c r="E89" s="19">
        <v>0</v>
      </c>
      <c r="F89" s="9">
        <v>0</v>
      </c>
      <c r="G89" s="19">
        <v>0</v>
      </c>
      <c r="H89" s="9">
        <v>0</v>
      </c>
      <c r="I89" s="19">
        <v>0</v>
      </c>
      <c r="J89" s="14"/>
      <c r="K89" s="9">
        <f>+[40]Anthem!J89</f>
        <v>0</v>
      </c>
      <c r="L89" s="19">
        <f t="shared" si="40"/>
        <v>0</v>
      </c>
      <c r="M89" s="9">
        <f>+[40]Anthem!K89</f>
        <v>0</v>
      </c>
      <c r="N89" s="19">
        <f t="shared" si="25"/>
        <v>0</v>
      </c>
      <c r="O89" s="9">
        <f t="shared" si="26"/>
        <v>0</v>
      </c>
      <c r="P89" s="19">
        <f t="shared" si="27"/>
        <v>0</v>
      </c>
      <c r="Q89" s="14"/>
      <c r="R89" s="9">
        <f>+[40]Magellan!J89</f>
        <v>0</v>
      </c>
      <c r="S89" s="19">
        <f t="shared" si="41"/>
        <v>0</v>
      </c>
      <c r="T89" s="9">
        <f>+[40]Magellan!K89</f>
        <v>0</v>
      </c>
      <c r="U89" s="19">
        <f t="shared" si="54"/>
        <v>0</v>
      </c>
      <c r="V89" s="9">
        <f t="shared" si="29"/>
        <v>0</v>
      </c>
      <c r="W89" s="19">
        <f t="shared" si="55"/>
        <v>0</v>
      </c>
      <c r="X89" s="14"/>
      <c r="Y89" s="9">
        <v>0</v>
      </c>
      <c r="Z89" s="19">
        <v>0</v>
      </c>
      <c r="AA89" s="9">
        <v>0</v>
      </c>
      <c r="AB89" s="19">
        <v>0</v>
      </c>
      <c r="AC89" s="9">
        <v>0</v>
      </c>
      <c r="AD89" s="19">
        <v>0</v>
      </c>
      <c r="AE89" s="14"/>
      <c r="AF89" s="9">
        <v>0</v>
      </c>
      <c r="AG89" s="19">
        <v>0</v>
      </c>
      <c r="AH89" s="9">
        <v>0</v>
      </c>
      <c r="AI89" s="19">
        <v>0</v>
      </c>
      <c r="AJ89" s="9">
        <v>0</v>
      </c>
      <c r="AK89" s="19">
        <v>0</v>
      </c>
      <c r="AL89" s="14"/>
      <c r="AM89" s="9">
        <v>0</v>
      </c>
      <c r="AN89" s="19">
        <f t="shared" si="42"/>
        <v>0</v>
      </c>
      <c r="AO89" s="9">
        <v>0</v>
      </c>
      <c r="AP89" s="19">
        <f t="shared" si="43"/>
        <v>0</v>
      </c>
      <c r="AQ89" s="9">
        <v>0</v>
      </c>
      <c r="AR89" s="19">
        <f t="shared" si="44"/>
        <v>0</v>
      </c>
      <c r="AS89" s="14"/>
      <c r="AT89" s="9">
        <f t="shared" si="45"/>
        <v>0</v>
      </c>
      <c r="AU89" s="9">
        <f t="shared" si="46"/>
        <v>0</v>
      </c>
      <c r="AV89" s="9">
        <f t="shared" si="53"/>
        <v>0</v>
      </c>
      <c r="AW89" s="19">
        <f t="shared" si="48"/>
        <v>0</v>
      </c>
      <c r="AX89" s="14"/>
      <c r="AY89" s="214">
        <f t="shared" si="49"/>
        <v>0</v>
      </c>
      <c r="AZ89" s="216">
        <f t="shared" si="50"/>
        <v>0</v>
      </c>
      <c r="BB89" s="328" t="s">
        <v>152</v>
      </c>
      <c r="BC89" s="9">
        <v>0</v>
      </c>
      <c r="BD89" s="9">
        <v>0</v>
      </c>
      <c r="BE89" s="14"/>
      <c r="BF89" s="333">
        <f t="shared" si="51"/>
        <v>0</v>
      </c>
    </row>
    <row r="90" spans="1:58" s="6" customFormat="1">
      <c r="A90" s="41">
        <v>75</v>
      </c>
      <c r="B90" s="41" t="s">
        <v>153</v>
      </c>
      <c r="C90" s="14"/>
      <c r="D90" s="9">
        <v>80139.44</v>
      </c>
      <c r="E90" s="19">
        <v>0.32405234043929737</v>
      </c>
      <c r="F90" s="9">
        <v>36587.389999999985</v>
      </c>
      <c r="G90" s="19">
        <v>0.18365872880420042</v>
      </c>
      <c r="H90" s="9">
        <v>116726.82999999999</v>
      </c>
      <c r="I90" s="19">
        <v>0.26141573240048549</v>
      </c>
      <c r="J90" s="14"/>
      <c r="K90" s="9">
        <f>+[40]Anthem!J90</f>
        <v>1525016.3800000001</v>
      </c>
      <c r="L90" s="19">
        <f t="shared" si="40"/>
        <v>1.8251101098046258</v>
      </c>
      <c r="M90" s="9">
        <f>+[40]Anthem!K90</f>
        <v>475900.4</v>
      </c>
      <c r="N90" s="19">
        <f t="shared" si="25"/>
        <v>1.8604248598525424</v>
      </c>
      <c r="O90" s="9">
        <f t="shared" si="26"/>
        <v>2000916.7800000003</v>
      </c>
      <c r="P90" s="19">
        <f t="shared" si="27"/>
        <v>1.8333873446114406</v>
      </c>
      <c r="Q90" s="14"/>
      <c r="R90" s="9">
        <f>+[40]Magellan!J90</f>
        <v>95618.378316970164</v>
      </c>
      <c r="S90" s="19">
        <f t="shared" si="41"/>
        <v>0.8414888525650811</v>
      </c>
      <c r="T90" s="9">
        <f>+[40]Magellan!K90</f>
        <v>139291.54168302976</v>
      </c>
      <c r="U90" s="19">
        <f t="shared" si="54"/>
        <v>1.365723854879644</v>
      </c>
      <c r="V90" s="9">
        <f t="shared" si="29"/>
        <v>234909.91999999993</v>
      </c>
      <c r="W90" s="19">
        <f t="shared" si="55"/>
        <v>1.0894575203713921</v>
      </c>
      <c r="X90" s="14"/>
      <c r="Y90" s="9">
        <v>263452.1703746462</v>
      </c>
      <c r="Z90" s="19">
        <v>0.50748492269735535</v>
      </c>
      <c r="AA90" s="9">
        <v>176697.0196253538</v>
      </c>
      <c r="AB90" s="19">
        <v>0.90870156659991674</v>
      </c>
      <c r="AC90" s="9">
        <v>440149.19</v>
      </c>
      <c r="AD90" s="19">
        <v>0.61681568927510888</v>
      </c>
      <c r="AE90" s="14"/>
      <c r="AF90" s="9">
        <v>196847.64999999985</v>
      </c>
      <c r="AG90" s="19">
        <v>0.87291148390072082</v>
      </c>
      <c r="AH90" s="9">
        <v>362957.03000000009</v>
      </c>
      <c r="AI90" s="19">
        <v>3.0955559440857656</v>
      </c>
      <c r="AJ90" s="9">
        <v>559804.67999999993</v>
      </c>
      <c r="AK90" s="19">
        <v>1.6332359273890031</v>
      </c>
      <c r="AL90" s="14"/>
      <c r="AM90" s="9">
        <v>0</v>
      </c>
      <c r="AN90" s="19">
        <f t="shared" si="42"/>
        <v>0</v>
      </c>
      <c r="AO90" s="9">
        <v>0</v>
      </c>
      <c r="AP90" s="19">
        <f t="shared" si="43"/>
        <v>0</v>
      </c>
      <c r="AQ90" s="9">
        <v>0</v>
      </c>
      <c r="AR90" s="19">
        <f t="shared" si="44"/>
        <v>0</v>
      </c>
      <c r="AS90" s="14"/>
      <c r="AT90" s="9">
        <f t="shared" si="45"/>
        <v>2161074.0186916161</v>
      </c>
      <c r="AU90" s="9">
        <f t="shared" si="46"/>
        <v>0.89467647176343601</v>
      </c>
      <c r="AV90" s="9">
        <f t="shared" si="53"/>
        <v>1191433.3813083835</v>
      </c>
      <c r="AW90" s="19">
        <f t="shared" si="48"/>
        <v>1.1541922152898416</v>
      </c>
      <c r="AX90" s="14"/>
      <c r="AY90" s="214">
        <f t="shared" si="49"/>
        <v>3352507.3999999994</v>
      </c>
      <c r="AZ90" s="216">
        <f t="shared" si="50"/>
        <v>0.97237627934996373</v>
      </c>
      <c r="BB90" s="328" t="s">
        <v>153</v>
      </c>
      <c r="BC90" s="9">
        <v>2161074.0186916161</v>
      </c>
      <c r="BD90" s="9">
        <v>1191433.3813083835</v>
      </c>
      <c r="BE90" s="14"/>
      <c r="BF90" s="333">
        <f t="shared" si="51"/>
        <v>3352507.3999999994</v>
      </c>
    </row>
    <row r="91" spans="1:58" s="6" customFormat="1">
      <c r="A91" s="41">
        <v>76</v>
      </c>
      <c r="B91" s="41" t="s">
        <v>154</v>
      </c>
      <c r="C91" s="14"/>
      <c r="D91" s="9">
        <v>2981711.04</v>
      </c>
      <c r="E91" s="19">
        <v>12.056865396435157</v>
      </c>
      <c r="F91" s="9">
        <v>0</v>
      </c>
      <c r="G91" s="19">
        <v>0</v>
      </c>
      <c r="H91" s="9">
        <v>2981711.04</v>
      </c>
      <c r="I91" s="19">
        <v>6.6776950537268371</v>
      </c>
      <c r="J91" s="14"/>
      <c r="K91" s="9">
        <f>+[40]Anthem!J91</f>
        <v>83748.880000000063</v>
      </c>
      <c r="L91" s="19">
        <f t="shared" si="40"/>
        <v>0.10022903988271559</v>
      </c>
      <c r="M91" s="9">
        <f>+[40]Anthem!K91</f>
        <v>151477.38000000003</v>
      </c>
      <c r="N91" s="19">
        <f t="shared" si="25"/>
        <v>0.59216651941736198</v>
      </c>
      <c r="O91" s="9">
        <f t="shared" si="26"/>
        <v>235226.2600000001</v>
      </c>
      <c r="P91" s="19">
        <f t="shared" si="27"/>
        <v>0.21553162655984145</v>
      </c>
      <c r="Q91" s="14"/>
      <c r="R91" s="9">
        <f>+[40]Magellan!J91</f>
        <v>26878.520581439749</v>
      </c>
      <c r="S91" s="19">
        <f t="shared" si="41"/>
        <v>0.23654422759341501</v>
      </c>
      <c r="T91" s="9">
        <f>+[40]Magellan!K91</f>
        <v>82136.398091066949</v>
      </c>
      <c r="U91" s="19">
        <f t="shared" si="54"/>
        <v>0.80532986333173462</v>
      </c>
      <c r="V91" s="9">
        <f t="shared" si="29"/>
        <v>109014.9186725067</v>
      </c>
      <c r="W91" s="19">
        <f t="shared" si="55"/>
        <v>0.50558581340642472</v>
      </c>
      <c r="X91" s="14"/>
      <c r="Y91" s="9">
        <v>179296.60772262391</v>
      </c>
      <c r="Z91" s="19">
        <v>0.34537701845697327</v>
      </c>
      <c r="AA91" s="9">
        <v>119168.39227737613</v>
      </c>
      <c r="AB91" s="19">
        <v>0.61284850746914954</v>
      </c>
      <c r="AC91" s="9">
        <v>298465.00000000006</v>
      </c>
      <c r="AD91" s="19">
        <v>0.41826248663435095</v>
      </c>
      <c r="AE91" s="14"/>
      <c r="AF91" s="9">
        <v>30568.179999999891</v>
      </c>
      <c r="AG91" s="19">
        <v>0.13555313138838215</v>
      </c>
      <c r="AH91" s="9">
        <v>17868.789999999964</v>
      </c>
      <c r="AI91" s="19">
        <v>0.15239776206599487</v>
      </c>
      <c r="AJ91" s="9">
        <v>48436.969999999856</v>
      </c>
      <c r="AK91" s="19">
        <v>0.14131535952479549</v>
      </c>
      <c r="AL91" s="14"/>
      <c r="AM91" s="9">
        <v>0</v>
      </c>
      <c r="AN91" s="19">
        <f t="shared" si="42"/>
        <v>0</v>
      </c>
      <c r="AO91" s="9">
        <v>0</v>
      </c>
      <c r="AP91" s="19">
        <f t="shared" si="43"/>
        <v>0</v>
      </c>
      <c r="AQ91" s="9">
        <v>0</v>
      </c>
      <c r="AR91" s="19">
        <f t="shared" si="44"/>
        <v>0</v>
      </c>
      <c r="AS91" s="14"/>
      <c r="AT91" s="9">
        <f t="shared" si="45"/>
        <v>3302203.228304063</v>
      </c>
      <c r="AU91" s="9">
        <f t="shared" si="46"/>
        <v>1.3670996494296841</v>
      </c>
      <c r="AV91" s="9">
        <f t="shared" si="53"/>
        <v>370650.96036844311</v>
      </c>
      <c r="AW91" s="19">
        <f t="shared" si="48"/>
        <v>0.35906535754199315</v>
      </c>
      <c r="AX91" s="14"/>
      <c r="AY91" s="214">
        <f t="shared" si="49"/>
        <v>3672854.1886725063</v>
      </c>
      <c r="AZ91" s="216">
        <f t="shared" si="50"/>
        <v>1.0652910984107902</v>
      </c>
      <c r="BB91" s="328" t="s">
        <v>154</v>
      </c>
      <c r="BC91" s="9">
        <v>3302203.228304063</v>
      </c>
      <c r="BD91" s="9">
        <v>370650.96036844311</v>
      </c>
      <c r="BE91" s="14"/>
      <c r="BF91" s="333">
        <f t="shared" si="51"/>
        <v>3672854.1886725063</v>
      </c>
    </row>
    <row r="92" spans="1:58" s="6" customFormat="1">
      <c r="A92" s="41">
        <v>77</v>
      </c>
      <c r="B92" s="41" t="s">
        <v>155</v>
      </c>
      <c r="C92" s="14"/>
      <c r="D92" s="9">
        <v>7651463.3319287039</v>
      </c>
      <c r="E92" s="19">
        <v>30.939504949085755</v>
      </c>
      <c r="F92" s="9">
        <v>-1112521.8335809791</v>
      </c>
      <c r="G92" s="19">
        <v>-5.5845564748510608</v>
      </c>
      <c r="H92" s="9">
        <v>6538941.4983477248</v>
      </c>
      <c r="I92" s="19">
        <v>14.644295411042163</v>
      </c>
      <c r="J92" s="14"/>
      <c r="K92" s="9">
        <f>+[40]Anthem!J92</f>
        <v>3399507.5099999979</v>
      </c>
      <c r="L92" s="19">
        <f>+K92/$K$110</f>
        <v>4.0684648415761586</v>
      </c>
      <c r="M92" s="9">
        <f>+[40]Anthem!K92</f>
        <v>533892.34999999963</v>
      </c>
      <c r="N92" s="19">
        <f t="shared" si="25"/>
        <v>2.0871312577696797</v>
      </c>
      <c r="O92" s="9">
        <f t="shared" si="26"/>
        <v>3933399.8599999975</v>
      </c>
      <c r="P92" s="19">
        <f t="shared" si="27"/>
        <v>3.6040706923455392</v>
      </c>
      <c r="Q92" s="14"/>
      <c r="R92" s="9">
        <f>+[40]Magellan!J92</f>
        <v>145859.3593104803</v>
      </c>
      <c r="S92" s="19">
        <f>+R92/$R$110</f>
        <v>1.2836342454499718</v>
      </c>
      <c r="T92" s="9">
        <f>+[40]Magellan!K92</f>
        <v>-102371.84042633045</v>
      </c>
      <c r="U92" s="19">
        <f t="shared" si="54"/>
        <v>-1.0037340591457133</v>
      </c>
      <c r="V92" s="9">
        <f t="shared" si="29"/>
        <v>43487.518884149846</v>
      </c>
      <c r="W92" s="19">
        <f t="shared" si="55"/>
        <v>0.2016849884016392</v>
      </c>
      <c r="X92" s="14"/>
      <c r="Y92" s="9">
        <v>127037.582858201</v>
      </c>
      <c r="Z92" s="19">
        <v>0.24471105257843559</v>
      </c>
      <c r="AA92" s="9">
        <v>85203.937547873706</v>
      </c>
      <c r="AB92" s="19">
        <v>0.43817915941308155</v>
      </c>
      <c r="AC92" s="9">
        <v>212241.52040607471</v>
      </c>
      <c r="AD92" s="19">
        <v>0.29743074093143296</v>
      </c>
      <c r="AE92" s="14"/>
      <c r="AF92" s="9">
        <v>6691.6500000000906</v>
      </c>
      <c r="AG92" s="19">
        <v>2.9673801700169353E-2</v>
      </c>
      <c r="AH92" s="9">
        <v>5818.519999999553</v>
      </c>
      <c r="AI92" s="19">
        <v>4.9624480814658749E-2</v>
      </c>
      <c r="AJ92" s="9">
        <v>12510.169999999644</v>
      </c>
      <c r="AK92" s="19">
        <v>3.6498549997373203E-2</v>
      </c>
      <c r="AL92" s="14"/>
      <c r="AM92" s="9">
        <v>3579480</v>
      </c>
      <c r="AN92" s="19">
        <f t="shared" si="42"/>
        <v>7.5463599335486533</v>
      </c>
      <c r="AO92" s="9">
        <v>2288520</v>
      </c>
      <c r="AP92" s="19">
        <f t="shared" si="43"/>
        <v>13.992100661539025</v>
      </c>
      <c r="AQ92" s="9">
        <v>5868000</v>
      </c>
      <c r="AR92" s="19">
        <f t="shared" si="44"/>
        <v>9.1990782109768148</v>
      </c>
      <c r="AS92" s="14"/>
      <c r="AT92" s="9">
        <f t="shared" si="45"/>
        <v>14910039.434097383</v>
      </c>
      <c r="AU92" s="9">
        <f t="shared" si="46"/>
        <v>6.1726999442750259</v>
      </c>
      <c r="AV92" s="9">
        <f t="shared" si="53"/>
        <v>1698541.1335405633</v>
      </c>
      <c r="AW92" s="19">
        <f t="shared" si="48"/>
        <v>1.6454490737276664</v>
      </c>
      <c r="AX92" s="14"/>
      <c r="AY92" s="214">
        <f t="shared" si="49"/>
        <v>16608580.567637946</v>
      </c>
      <c r="AZ92" s="216">
        <f t="shared" si="50"/>
        <v>4.8172271827480229</v>
      </c>
      <c r="BB92" s="328" t="s">
        <v>155</v>
      </c>
      <c r="BC92" s="9">
        <v>14910039.434097383</v>
      </c>
      <c r="BD92" s="9">
        <v>1698541.1335405633</v>
      </c>
      <c r="BE92" s="14"/>
      <c r="BF92" s="333">
        <f t="shared" si="51"/>
        <v>16608580.567637946</v>
      </c>
    </row>
    <row r="93" spans="1:58" s="6" customFormat="1">
      <c r="A93" s="41">
        <v>78</v>
      </c>
      <c r="B93" s="41" t="s">
        <v>156</v>
      </c>
      <c r="C93" s="14"/>
      <c r="D93" s="9">
        <v>513350.24</v>
      </c>
      <c r="E93" s="19">
        <v>2.0757862387992105</v>
      </c>
      <c r="F93" s="9">
        <v>0</v>
      </c>
      <c r="G93" s="19">
        <v>0</v>
      </c>
      <c r="H93" s="9">
        <v>513350.24</v>
      </c>
      <c r="I93" s="19">
        <v>1.1496742348572733</v>
      </c>
      <c r="J93" s="14"/>
      <c r="K93" s="9">
        <f>+[40]Anthem!J93</f>
        <v>0</v>
      </c>
      <c r="L93" s="19">
        <f>+K93/$K$110</f>
        <v>0</v>
      </c>
      <c r="M93" s="9">
        <f>+[40]Anthem!K93</f>
        <v>0</v>
      </c>
      <c r="N93" s="19">
        <f t="shared" si="25"/>
        <v>0</v>
      </c>
      <c r="O93" s="9">
        <f t="shared" si="26"/>
        <v>0</v>
      </c>
      <c r="P93" s="19">
        <f t="shared" si="27"/>
        <v>0</v>
      </c>
      <c r="Q93" s="14"/>
      <c r="R93" s="9">
        <f>+[40]Magellan!J93</f>
        <v>1164301.9328948667</v>
      </c>
      <c r="S93" s="19">
        <f>+R93/$R$110</f>
        <v>10.246430809600165</v>
      </c>
      <c r="T93" s="9">
        <f>+[40]Magellan!K93</f>
        <v>1705844.0735032531</v>
      </c>
      <c r="U93" s="19">
        <f t="shared" si="54"/>
        <v>16.725437278811395</v>
      </c>
      <c r="V93" s="9">
        <f t="shared" si="29"/>
        <v>2870146.00639812</v>
      </c>
      <c r="W93" s="19">
        <f t="shared" si="55"/>
        <v>13.311068988633389</v>
      </c>
      <c r="X93" s="14"/>
      <c r="Y93" s="9">
        <v>2644789.6152909328</v>
      </c>
      <c r="Z93" s="19">
        <v>5.0946281883273317</v>
      </c>
      <c r="AA93" s="9">
        <v>1773856.8708446212</v>
      </c>
      <c r="AB93" s="19">
        <v>9.1224318377198319</v>
      </c>
      <c r="AC93" s="9">
        <v>4418646.4861355536</v>
      </c>
      <c r="AD93" s="19">
        <v>6.192196963962922</v>
      </c>
      <c r="AE93" s="14"/>
      <c r="AF93" s="9">
        <v>43375.579999999987</v>
      </c>
      <c r="AG93" s="19">
        <v>0.19234693379806386</v>
      </c>
      <c r="AH93" s="9">
        <v>23359.16</v>
      </c>
      <c r="AI93" s="19">
        <v>0.19922354606783738</v>
      </c>
      <c r="AJ93" s="9">
        <v>66734.739999999991</v>
      </c>
      <c r="AK93" s="19">
        <v>0.19469929221199794</v>
      </c>
      <c r="AL93" s="14"/>
      <c r="AM93" s="9">
        <v>0</v>
      </c>
      <c r="AN93" s="19">
        <f t="shared" si="42"/>
        <v>0</v>
      </c>
      <c r="AO93" s="9">
        <v>0</v>
      </c>
      <c r="AP93" s="19">
        <f t="shared" si="43"/>
        <v>0</v>
      </c>
      <c r="AQ93" s="9">
        <v>0</v>
      </c>
      <c r="AR93" s="19">
        <f t="shared" si="44"/>
        <v>0</v>
      </c>
      <c r="AS93" s="14"/>
      <c r="AT93" s="9">
        <f t="shared" si="45"/>
        <v>4365817.3681857996</v>
      </c>
      <c r="AU93" s="9">
        <f t="shared" si="46"/>
        <v>1.8074318813461168</v>
      </c>
      <c r="AV93" s="9">
        <f t="shared" si="53"/>
        <v>3503060.1043478744</v>
      </c>
      <c r="AW93" s="19">
        <f t="shared" si="48"/>
        <v>3.3935633880684577</v>
      </c>
      <c r="AX93" s="14"/>
      <c r="AY93" s="214">
        <f t="shared" si="49"/>
        <v>7868877.472533674</v>
      </c>
      <c r="AZ93" s="216">
        <f t="shared" si="50"/>
        <v>2.282324507144426</v>
      </c>
      <c r="BB93" s="328" t="s">
        <v>156</v>
      </c>
      <c r="BC93" s="9">
        <v>4365817.3681857996</v>
      </c>
      <c r="BD93" s="9">
        <v>3503060.1043478744</v>
      </c>
      <c r="BE93" s="14"/>
      <c r="BF93" s="333">
        <f t="shared" si="51"/>
        <v>7868877.472533674</v>
      </c>
    </row>
    <row r="94" spans="1:58" s="6" customFormat="1">
      <c r="A94" s="41">
        <v>79</v>
      </c>
      <c r="B94" s="41" t="s">
        <v>157</v>
      </c>
      <c r="C94" s="15"/>
      <c r="D94" s="31">
        <v>14936629.597834112</v>
      </c>
      <c r="E94" s="32">
        <v>60.397848792717113</v>
      </c>
      <c r="F94" s="31">
        <v>2736403.1061363304</v>
      </c>
      <c r="G94" s="217">
        <v>13.735998002832785</v>
      </c>
      <c r="H94" s="31">
        <v>17673032.703970443</v>
      </c>
      <c r="I94" s="32">
        <v>39.579664658469412</v>
      </c>
      <c r="J94" s="33"/>
      <c r="K94" s="31">
        <f>SUM(K74:K93)</f>
        <v>21098851.845862661</v>
      </c>
      <c r="L94" s="32">
        <f>+K94/$K$110</f>
        <v>25.250697837851376</v>
      </c>
      <c r="M94" s="31">
        <f>SUM(M74:M93)</f>
        <v>6690735.0932489997</v>
      </c>
      <c r="N94" s="32">
        <f t="shared" si="25"/>
        <v>26.155913922678476</v>
      </c>
      <c r="O94" s="31">
        <f t="shared" si="26"/>
        <v>27789586.939111661</v>
      </c>
      <c r="P94" s="32">
        <f t="shared" si="27"/>
        <v>25.462866579661895</v>
      </c>
      <c r="Q94" s="33"/>
      <c r="R94" s="31">
        <f>+[40]Magellan!J94</f>
        <v>2929003.2068157485</v>
      </c>
      <c r="S94" s="32">
        <f>+R94/$R$110</f>
        <v>25.776671713594549</v>
      </c>
      <c r="T94" s="31">
        <f>+[40]Magellan!K94</f>
        <v>4019079.7670527366</v>
      </c>
      <c r="U94" s="32">
        <f t="shared" si="54"/>
        <v>39.406219833639604</v>
      </c>
      <c r="V94" s="31">
        <f t="shared" si="29"/>
        <v>6948082.9738684855</v>
      </c>
      <c r="W94" s="19">
        <f t="shared" si="55"/>
        <v>32.223591272967319</v>
      </c>
      <c r="X94" s="33"/>
      <c r="Y94" s="31">
        <v>6952767.1129540252</v>
      </c>
      <c r="Z94" s="32">
        <v>13.393036298894552</v>
      </c>
      <c r="AA94" s="31">
        <v>4662126.0346176401</v>
      </c>
      <c r="AB94" s="32">
        <v>23.975963150514993</v>
      </c>
      <c r="AC94" s="31">
        <v>11614893.147571664</v>
      </c>
      <c r="AD94" s="19">
        <v>16.276863584995247</v>
      </c>
      <c r="AE94" s="33"/>
      <c r="AF94" s="31">
        <v>8044475.1699999981</v>
      </c>
      <c r="AG94" s="32">
        <v>35.67284017791021</v>
      </c>
      <c r="AH94" s="31">
        <v>4224948.9300000006</v>
      </c>
      <c r="AI94" s="32">
        <v>36.033372252688679</v>
      </c>
      <c r="AJ94" s="31">
        <v>12269424.099999998</v>
      </c>
      <c r="AK94" s="19">
        <v>35.796171351215719</v>
      </c>
      <c r="AL94" s="33"/>
      <c r="AM94" s="31">
        <v>7959480</v>
      </c>
      <c r="AN94" s="32">
        <f t="shared" si="42"/>
        <v>16.780398539419647</v>
      </c>
      <c r="AO94" s="31">
        <v>4466520</v>
      </c>
      <c r="AP94" s="32">
        <f t="shared" si="43"/>
        <v>27.308477726555719</v>
      </c>
      <c r="AQ94" s="31">
        <v>12426000</v>
      </c>
      <c r="AR94" s="32">
        <f t="shared" si="44"/>
        <v>19.47984762263086</v>
      </c>
      <c r="AS94" s="33"/>
      <c r="AT94" s="31">
        <f>SUM(AT74:AT93)</f>
        <v>61921206.933466539</v>
      </c>
      <c r="AU94" s="31">
        <f t="shared" si="46"/>
        <v>25.635145519035976</v>
      </c>
      <c r="AV94" s="31">
        <f>SUM(AV74:AV93)</f>
        <v>26799812.931055706</v>
      </c>
      <c r="AW94" s="31">
        <f t="shared" si="48"/>
        <v>25.962119193168917</v>
      </c>
      <c r="AX94" s="14"/>
      <c r="AY94" s="31">
        <f>SUM(AY74:AY93)</f>
        <v>88721019.864522249</v>
      </c>
      <c r="AZ94" s="31">
        <f t="shared" si="50"/>
        <v>25.733042437430079</v>
      </c>
      <c r="BB94" s="328" t="s">
        <v>157</v>
      </c>
      <c r="BC94" s="31">
        <v>61921206.933466539</v>
      </c>
      <c r="BD94" s="31">
        <v>26799812.931055706</v>
      </c>
      <c r="BE94" s="15"/>
      <c r="BF94" s="332">
        <f>SUM(BF74:BF93)</f>
        <v>88721019.864522249</v>
      </c>
    </row>
    <row r="95" spans="1:58" s="6" customFormat="1">
      <c r="A95" s="41">
        <v>80</v>
      </c>
      <c r="B95" s="42" t="s">
        <v>158</v>
      </c>
      <c r="C95" s="15"/>
      <c r="D95" s="31">
        <v>15251172.164396605</v>
      </c>
      <c r="E95" s="32">
        <v>61.669735080696654</v>
      </c>
      <c r="F95" s="31">
        <v>3337495.9175724168</v>
      </c>
      <c r="G95" s="217">
        <v>16.75332013599655</v>
      </c>
      <c r="H95" s="31">
        <v>18588668.081969023</v>
      </c>
      <c r="I95" s="32">
        <v>41.63027712649663</v>
      </c>
      <c r="J95" s="33"/>
      <c r="K95" s="31">
        <f>+K72+K94</f>
        <v>27593853.498022389</v>
      </c>
      <c r="L95" s="32">
        <f>+K95/$K$110</f>
        <v>33.023790201983537</v>
      </c>
      <c r="M95" s="31">
        <f>+[40]Anthem!K95</f>
        <v>8844236.0269917659</v>
      </c>
      <c r="N95" s="32">
        <f t="shared" si="25"/>
        <v>34.574538224844865</v>
      </c>
      <c r="O95" s="31">
        <f t="shared" si="26"/>
        <v>36438089.525014155</v>
      </c>
      <c r="P95" s="32">
        <f t="shared" si="27"/>
        <v>33.387261711593844</v>
      </c>
      <c r="Q95" s="33"/>
      <c r="R95" s="31">
        <f>+[40]Magellan!J95</f>
        <v>3529929.7791641201</v>
      </c>
      <c r="S95" s="32">
        <f>+R95/$R$110</f>
        <v>31.065121703459649</v>
      </c>
      <c r="T95" s="31">
        <f>+[40]Magellan!K95</f>
        <v>4898551.1440108586</v>
      </c>
      <c r="U95" s="32">
        <f t="shared" si="54"/>
        <v>48.029249090712497</v>
      </c>
      <c r="V95" s="31">
        <f t="shared" si="29"/>
        <v>8428480.9231749792</v>
      </c>
      <c r="W95" s="19">
        <f t="shared" si="55"/>
        <v>39.089332315381988</v>
      </c>
      <c r="X95" s="33"/>
      <c r="Y95" s="31">
        <v>8874279.9880236015</v>
      </c>
      <c r="Z95" s="32">
        <v>17.094424719722308</v>
      </c>
      <c r="AA95" s="31">
        <v>5950882.1595480647</v>
      </c>
      <c r="AB95" s="32">
        <v>30.603662430177756</v>
      </c>
      <c r="AC95" s="31">
        <v>14825162.147571666</v>
      </c>
      <c r="AD95" s="19">
        <v>20.775666106916319</v>
      </c>
      <c r="AE95" s="33"/>
      <c r="AF95" s="31">
        <v>9076602.5199999977</v>
      </c>
      <c r="AG95" s="32">
        <v>40.249759519660131</v>
      </c>
      <c r="AH95" s="31">
        <v>4876984.57</v>
      </c>
      <c r="AI95" s="32">
        <v>41.594396380414672</v>
      </c>
      <c r="AJ95" s="31">
        <v>13953587.089999998</v>
      </c>
      <c r="AK95" s="19">
        <v>40.709734243985544</v>
      </c>
      <c r="AL95" s="33"/>
      <c r="AM95" s="31">
        <v>12275511</v>
      </c>
      <c r="AN95" s="32">
        <f t="shared" si="42"/>
        <v>25.879575908857088</v>
      </c>
      <c r="AO95" s="31">
        <v>7182359</v>
      </c>
      <c r="AP95" s="32">
        <f t="shared" si="43"/>
        <v>43.913223443671356</v>
      </c>
      <c r="AQ95" s="31">
        <v>19457870</v>
      </c>
      <c r="AR95" s="32">
        <f t="shared" si="44"/>
        <v>30.503488062205083</v>
      </c>
      <c r="AS95" s="33"/>
      <c r="AT95" s="31">
        <f>+AT72+AT94</f>
        <v>76601348.949606702</v>
      </c>
      <c r="AU95" s="31">
        <f t="shared" si="46"/>
        <v>31.712668801620339</v>
      </c>
      <c r="AV95" s="31">
        <f>+AV72+AV94</f>
        <v>35090508.818123102</v>
      </c>
      <c r="AW95" s="31">
        <f t="shared" si="48"/>
        <v>33.99366909122562</v>
      </c>
      <c r="AX95" s="14"/>
      <c r="AY95" s="31">
        <f>+AY72+AY94</f>
        <v>111691857.76772982</v>
      </c>
      <c r="AZ95" s="31">
        <f t="shared" si="50"/>
        <v>32.395607266928174</v>
      </c>
      <c r="BB95" s="327" t="s">
        <v>158</v>
      </c>
      <c r="BC95" s="31">
        <v>76601348.949606702</v>
      </c>
      <c r="BD95" s="31">
        <v>35090508.818123102</v>
      </c>
      <c r="BE95" s="15"/>
      <c r="BF95" s="332">
        <f>+BF72+BF94</f>
        <v>111691857.76772982</v>
      </c>
    </row>
    <row r="96" spans="1:58" s="6" customFormat="1">
      <c r="A96" s="41"/>
      <c r="B96" s="42"/>
      <c r="C96" s="14"/>
      <c r="D96" s="9"/>
      <c r="E96" s="19"/>
      <c r="F96" s="19"/>
      <c r="G96" s="217"/>
      <c r="H96" s="217"/>
      <c r="I96" s="217"/>
      <c r="J96" s="14"/>
      <c r="K96" s="9"/>
      <c r="L96" s="19"/>
      <c r="M96" s="19"/>
      <c r="N96" s="19"/>
      <c r="O96" s="19"/>
      <c r="P96" s="19"/>
      <c r="Q96" s="14"/>
      <c r="R96" s="9"/>
      <c r="S96" s="9"/>
      <c r="T96" s="9"/>
      <c r="U96" s="19"/>
      <c r="V96" s="9"/>
      <c r="W96" s="19"/>
      <c r="X96" s="14"/>
      <c r="Y96" s="9"/>
      <c r="Z96" s="9"/>
      <c r="AA96" s="9"/>
      <c r="AB96" s="19"/>
      <c r="AC96" s="9"/>
      <c r="AD96" s="19"/>
      <c r="AE96" s="14"/>
      <c r="AF96" s="9"/>
      <c r="AG96" s="9"/>
      <c r="AH96" s="9"/>
      <c r="AI96" s="19"/>
      <c r="AJ96" s="9"/>
      <c r="AK96" s="19"/>
      <c r="AL96" s="14"/>
      <c r="AM96" s="9"/>
      <c r="AN96" s="19"/>
      <c r="AO96" s="19"/>
      <c r="AP96" s="19"/>
      <c r="AQ96" s="9"/>
      <c r="AR96" s="19"/>
      <c r="AS96" s="14"/>
      <c r="AT96" s="9"/>
      <c r="AU96" s="19"/>
      <c r="AV96" s="9"/>
      <c r="AW96" s="19"/>
      <c r="AX96" s="14"/>
      <c r="AY96" s="214"/>
      <c r="AZ96" s="216"/>
      <c r="BB96" s="327"/>
      <c r="BC96" s="9"/>
      <c r="BD96" s="9"/>
      <c r="BE96" s="14"/>
      <c r="BF96" s="333"/>
    </row>
    <row r="97" spans="1:58" s="6" customFormat="1">
      <c r="A97" s="41">
        <v>81</v>
      </c>
      <c r="B97" s="43" t="s">
        <v>159</v>
      </c>
      <c r="C97" s="14"/>
      <c r="D97" s="9">
        <v>0</v>
      </c>
      <c r="E97" s="19">
        <v>0</v>
      </c>
      <c r="F97" s="9">
        <v>0</v>
      </c>
      <c r="G97" s="26">
        <v>0</v>
      </c>
      <c r="H97" s="47">
        <v>0</v>
      </c>
      <c r="I97" s="26">
        <v>0</v>
      </c>
      <c r="J97" s="14"/>
      <c r="K97" s="9">
        <f>+[40]Anthem!J97</f>
        <v>0</v>
      </c>
      <c r="L97" s="19">
        <f>+K97/$K$110</f>
        <v>0</v>
      </c>
      <c r="M97" s="9">
        <f>+[40]Anthem!K97</f>
        <v>0</v>
      </c>
      <c r="N97" s="19">
        <f t="shared" si="25"/>
        <v>0</v>
      </c>
      <c r="O97" s="9">
        <f t="shared" si="26"/>
        <v>0</v>
      </c>
      <c r="P97" s="19">
        <f t="shared" si="27"/>
        <v>0</v>
      </c>
      <c r="Q97" s="14"/>
      <c r="R97" s="9">
        <f>+[40]Magellan!J97</f>
        <v>0</v>
      </c>
      <c r="S97" s="19">
        <f>+R97/$R$110</f>
        <v>0</v>
      </c>
      <c r="T97" s="9">
        <f>+[40]Magellan!K97</f>
        <v>0</v>
      </c>
      <c r="U97" s="19">
        <f t="shared" si="54"/>
        <v>0</v>
      </c>
      <c r="V97" s="9">
        <f t="shared" si="29"/>
        <v>0</v>
      </c>
      <c r="W97" s="19">
        <f t="shared" si="55"/>
        <v>0</v>
      </c>
      <c r="X97" s="14"/>
      <c r="Y97" s="9">
        <v>0</v>
      </c>
      <c r="Z97" s="19">
        <v>0</v>
      </c>
      <c r="AA97" s="9">
        <v>0</v>
      </c>
      <c r="AB97" s="19">
        <v>0</v>
      </c>
      <c r="AC97" s="9">
        <v>0</v>
      </c>
      <c r="AD97" s="19">
        <v>0</v>
      </c>
      <c r="AE97" s="14"/>
      <c r="AF97" s="9">
        <v>0</v>
      </c>
      <c r="AG97" s="19">
        <v>0</v>
      </c>
      <c r="AH97" s="9">
        <v>0</v>
      </c>
      <c r="AI97" s="19">
        <v>0</v>
      </c>
      <c r="AJ97" s="9">
        <v>0</v>
      </c>
      <c r="AK97" s="19">
        <v>0</v>
      </c>
      <c r="AL97" s="14"/>
      <c r="AM97" s="9">
        <v>0</v>
      </c>
      <c r="AN97" s="19">
        <f t="shared" ref="AN97:AN101" si="56">+AM97/$AM$110</f>
        <v>0</v>
      </c>
      <c r="AO97" s="9">
        <v>0</v>
      </c>
      <c r="AP97" s="19">
        <f t="shared" ref="AP97:AP101" si="57">+AO97/$AO$110</f>
        <v>0</v>
      </c>
      <c r="AQ97" s="9">
        <v>0</v>
      </c>
      <c r="AR97" s="19">
        <f t="shared" ref="AR97:AR101" si="58">+AQ97/$AQ$110</f>
        <v>0</v>
      </c>
      <c r="AS97" s="14"/>
      <c r="AT97" s="9">
        <f t="shared" ref="AT97:AT99" si="59">+D97+K97+R97+Y97+AF97+AM97</f>
        <v>0</v>
      </c>
      <c r="AU97" s="19">
        <f t="shared" ref="AU97:AU101" si="60">+AT97/$AT$110</f>
        <v>0</v>
      </c>
      <c r="AV97" s="9">
        <f t="shared" ref="AV97:AV99" si="61">+F97+M97+T97+AA97+AH97+AO97</f>
        <v>0</v>
      </c>
      <c r="AW97" s="19">
        <f t="shared" ref="AW97:AW101" si="62">+AV97/$AV$110</f>
        <v>0</v>
      </c>
      <c r="AX97" s="14"/>
      <c r="AY97" s="214">
        <f t="shared" ref="AY97:AY99" si="63">+AT97+AV97</f>
        <v>0</v>
      </c>
      <c r="AZ97" s="216">
        <f t="shared" ref="AZ97:AZ101" si="64">+AY97/$AY$110</f>
        <v>0</v>
      </c>
      <c r="BB97" s="335" t="s">
        <v>159</v>
      </c>
      <c r="BC97" s="9">
        <v>0</v>
      </c>
      <c r="BD97" s="9">
        <v>0</v>
      </c>
      <c r="BE97" s="14"/>
      <c r="BF97" s="333">
        <f t="shared" ref="BF97:BF100" si="65">+BC97+BD97</f>
        <v>0</v>
      </c>
    </row>
    <row r="98" spans="1:58" s="6" customFormat="1">
      <c r="A98" s="41">
        <v>82</v>
      </c>
      <c r="B98" s="44" t="s">
        <v>160</v>
      </c>
      <c r="C98" s="14"/>
      <c r="D98" s="9">
        <v>-2335765.7834520899</v>
      </c>
      <c r="E98" s="19">
        <v>-9.4449171200307713</v>
      </c>
      <c r="F98" s="9">
        <v>-2586900.2165479101</v>
      </c>
      <c r="G98" s="26">
        <v>-12.98553423227238</v>
      </c>
      <c r="H98" s="47">
        <v>-4922666</v>
      </c>
      <c r="I98" s="26">
        <v>-11.02456339945982</v>
      </c>
      <c r="J98" s="14"/>
      <c r="K98" s="9">
        <f>+[40]Anthem!J98</f>
        <v>0</v>
      </c>
      <c r="L98" s="19">
        <f>+K98/$K$110</f>
        <v>0</v>
      </c>
      <c r="M98" s="9">
        <f>+[40]Anthem!K98</f>
        <v>0</v>
      </c>
      <c r="N98" s="19">
        <f t="shared" si="25"/>
        <v>0</v>
      </c>
      <c r="O98" s="9">
        <f t="shared" si="26"/>
        <v>0</v>
      </c>
      <c r="P98" s="19">
        <f t="shared" si="27"/>
        <v>0</v>
      </c>
      <c r="Q98" s="14"/>
      <c r="R98" s="9">
        <f>+[40]Magellan!J98</f>
        <v>0</v>
      </c>
      <c r="S98" s="19">
        <f>+R98/$R$110</f>
        <v>0</v>
      </c>
      <c r="T98" s="9">
        <f>+[40]Magellan!K98</f>
        <v>0</v>
      </c>
      <c r="U98" s="19">
        <f t="shared" si="54"/>
        <v>0</v>
      </c>
      <c r="V98" s="9">
        <f t="shared" si="29"/>
        <v>0</v>
      </c>
      <c r="W98" s="19">
        <f t="shared" si="55"/>
        <v>0</v>
      </c>
      <c r="X98" s="14"/>
      <c r="Y98" s="9">
        <v>0</v>
      </c>
      <c r="Z98" s="19">
        <v>0</v>
      </c>
      <c r="AA98" s="9">
        <v>0</v>
      </c>
      <c r="AB98" s="19">
        <v>0</v>
      </c>
      <c r="AC98" s="9">
        <v>0</v>
      </c>
      <c r="AD98" s="19">
        <v>0</v>
      </c>
      <c r="AE98" s="14"/>
      <c r="AF98" s="9">
        <v>0</v>
      </c>
      <c r="AG98" s="19">
        <v>0</v>
      </c>
      <c r="AH98" s="9">
        <v>0</v>
      </c>
      <c r="AI98" s="19">
        <v>0</v>
      </c>
      <c r="AJ98" s="9">
        <v>0</v>
      </c>
      <c r="AK98" s="19">
        <v>0</v>
      </c>
      <c r="AL98" s="14"/>
      <c r="AM98" s="9">
        <v>0</v>
      </c>
      <c r="AN98" s="19">
        <f t="shared" si="56"/>
        <v>0</v>
      </c>
      <c r="AO98" s="9">
        <v>0</v>
      </c>
      <c r="AP98" s="19">
        <f t="shared" si="57"/>
        <v>0</v>
      </c>
      <c r="AQ98" s="9">
        <v>0</v>
      </c>
      <c r="AR98" s="19">
        <f t="shared" si="58"/>
        <v>0</v>
      </c>
      <c r="AS98" s="14"/>
      <c r="AT98" s="9">
        <f t="shared" si="59"/>
        <v>-2335765.7834520899</v>
      </c>
      <c r="AU98" s="19">
        <f t="shared" si="60"/>
        <v>-0.96699820178759011</v>
      </c>
      <c r="AV98" s="9">
        <f t="shared" si="61"/>
        <v>-2586900.2165479101</v>
      </c>
      <c r="AW98" s="19">
        <f t="shared" si="62"/>
        <v>-2.5060403195958312</v>
      </c>
      <c r="AX98" s="14"/>
      <c r="AY98" s="214">
        <f>+AT98+AV98</f>
        <v>-4922666</v>
      </c>
      <c r="AZ98" s="216">
        <f t="shared" si="64"/>
        <v>-1.4277921204775177</v>
      </c>
      <c r="BB98" s="336" t="s">
        <v>160</v>
      </c>
      <c r="BC98" s="9">
        <v>-2335765.7834520899</v>
      </c>
      <c r="BD98" s="9">
        <v>-2586900.2165479101</v>
      </c>
      <c r="BE98" s="14"/>
      <c r="BF98" s="333">
        <f t="shared" si="65"/>
        <v>-4922666</v>
      </c>
    </row>
    <row r="99" spans="1:58" s="6" customFormat="1">
      <c r="A99" s="41">
        <v>83</v>
      </c>
      <c r="B99" s="41" t="s">
        <v>161</v>
      </c>
      <c r="C99" s="14"/>
      <c r="D99" s="9">
        <v>0</v>
      </c>
      <c r="E99" s="19">
        <v>0</v>
      </c>
      <c r="F99" s="9">
        <v>0</v>
      </c>
      <c r="G99" s="26">
        <v>0</v>
      </c>
      <c r="H99" s="47">
        <v>0</v>
      </c>
      <c r="I99" s="26">
        <v>0</v>
      </c>
      <c r="J99" s="14"/>
      <c r="K99" s="9">
        <f>+[40]Anthem!J99</f>
        <v>0</v>
      </c>
      <c r="L99" s="19">
        <f>+K99/$K$110</f>
        <v>0</v>
      </c>
      <c r="M99" s="9">
        <f>+[40]Anthem!K99</f>
        <v>0</v>
      </c>
      <c r="N99" s="19">
        <f t="shared" si="25"/>
        <v>0</v>
      </c>
      <c r="O99" s="9">
        <f t="shared" si="26"/>
        <v>0</v>
      </c>
      <c r="P99" s="19">
        <f t="shared" si="27"/>
        <v>0</v>
      </c>
      <c r="Q99" s="14"/>
      <c r="R99" s="9">
        <f>+[40]Magellan!J99</f>
        <v>0</v>
      </c>
      <c r="S99" s="19">
        <f>+R99/$R$110</f>
        <v>0</v>
      </c>
      <c r="T99" s="9">
        <f>+[40]Magellan!K99</f>
        <v>0</v>
      </c>
      <c r="U99" s="19">
        <f t="shared" si="54"/>
        <v>0</v>
      </c>
      <c r="V99" s="9">
        <f t="shared" si="29"/>
        <v>0</v>
      </c>
      <c r="W99" s="19">
        <f t="shared" si="55"/>
        <v>0</v>
      </c>
      <c r="X99" s="14"/>
      <c r="Y99" s="9">
        <v>0</v>
      </c>
      <c r="Z99" s="19">
        <v>0</v>
      </c>
      <c r="AA99" s="9">
        <v>0</v>
      </c>
      <c r="AB99" s="19">
        <v>0</v>
      </c>
      <c r="AC99" s="9">
        <v>0</v>
      </c>
      <c r="AD99" s="19">
        <v>0</v>
      </c>
      <c r="AE99" s="14"/>
      <c r="AF99" s="9">
        <v>0</v>
      </c>
      <c r="AG99" s="19">
        <v>0</v>
      </c>
      <c r="AH99" s="9">
        <v>0</v>
      </c>
      <c r="AI99" s="19">
        <v>0</v>
      </c>
      <c r="AJ99" s="9">
        <v>0</v>
      </c>
      <c r="AK99" s="19">
        <v>0</v>
      </c>
      <c r="AL99" s="14"/>
      <c r="AM99" s="9">
        <v>0</v>
      </c>
      <c r="AN99" s="19">
        <f t="shared" si="56"/>
        <v>0</v>
      </c>
      <c r="AO99" s="9">
        <v>0</v>
      </c>
      <c r="AP99" s="19">
        <f t="shared" si="57"/>
        <v>0</v>
      </c>
      <c r="AQ99" s="9">
        <v>0</v>
      </c>
      <c r="AR99" s="19">
        <f t="shared" si="58"/>
        <v>0</v>
      </c>
      <c r="AS99" s="14"/>
      <c r="AT99" s="9">
        <f t="shared" si="59"/>
        <v>0</v>
      </c>
      <c r="AU99" s="19">
        <f t="shared" si="60"/>
        <v>0</v>
      </c>
      <c r="AV99" s="9">
        <f t="shared" si="61"/>
        <v>0</v>
      </c>
      <c r="AW99" s="19">
        <f t="shared" si="62"/>
        <v>0</v>
      </c>
      <c r="AX99" s="14"/>
      <c r="AY99" s="214">
        <f t="shared" si="63"/>
        <v>0</v>
      </c>
      <c r="AZ99" s="216">
        <f t="shared" si="64"/>
        <v>0</v>
      </c>
      <c r="BB99" s="328" t="s">
        <v>161</v>
      </c>
      <c r="BC99" s="9">
        <v>0</v>
      </c>
      <c r="BD99" s="9">
        <v>0</v>
      </c>
      <c r="BE99" s="14"/>
      <c r="BF99" s="333">
        <f t="shared" si="65"/>
        <v>0</v>
      </c>
    </row>
    <row r="100" spans="1:58" ht="13.9" thickBot="1">
      <c r="A100" s="41">
        <v>84</v>
      </c>
      <c r="B100" s="29" t="s">
        <v>163</v>
      </c>
      <c r="C100" s="15"/>
      <c r="D100" s="31">
        <v>81272379.433822468</v>
      </c>
      <c r="E100" s="32">
        <v>328.6335014145443</v>
      </c>
      <c r="F100" s="31">
        <v>83228333.768146545</v>
      </c>
      <c r="G100" s="217">
        <v>417.78355822455524</v>
      </c>
      <c r="H100" s="55">
        <v>164500713.20196903</v>
      </c>
      <c r="I100" s="217">
        <v>368.40779812229079</v>
      </c>
      <c r="J100" s="33"/>
      <c r="K100" s="31">
        <f>+[40]Anthem!J100</f>
        <v>188914445.49802205</v>
      </c>
      <c r="L100" s="32">
        <f>+K100/$K$110</f>
        <v>226.0891547712917</v>
      </c>
      <c r="M100" s="31">
        <f>+[40]Anthem!K100</f>
        <v>105010621.94699177</v>
      </c>
      <c r="N100" s="32">
        <f t="shared" si="25"/>
        <v>410.51524986900716</v>
      </c>
      <c r="O100" s="31">
        <f t="shared" si="26"/>
        <v>293925067.44501382</v>
      </c>
      <c r="P100" s="32">
        <f t="shared" si="27"/>
        <v>269.31579779032711</v>
      </c>
      <c r="Q100" s="33"/>
      <c r="R100" s="31">
        <f>+[40]Magellan!J100</f>
        <v>35986410.090949692</v>
      </c>
      <c r="S100" s="32">
        <f>+R100/$R$110</f>
        <v>316.6981438964155</v>
      </c>
      <c r="T100" s="31">
        <f>+[40]Magellan!K100</f>
        <v>57497354.100135945</v>
      </c>
      <c r="U100" s="32">
        <f t="shared" si="54"/>
        <v>563.74929258597274</v>
      </c>
      <c r="V100" s="31">
        <f t="shared" si="29"/>
        <v>93483764.191085637</v>
      </c>
      <c r="W100" s="19">
        <f t="shared" si="55"/>
        <v>433.55593467744626</v>
      </c>
      <c r="X100" s="33"/>
      <c r="Y100" s="31">
        <v>132772453.69850786</v>
      </c>
      <c r="Z100" s="32">
        <v>255.7580691239198</v>
      </c>
      <c r="AA100" s="31">
        <v>94205482.529063746</v>
      </c>
      <c r="AB100" s="32">
        <v>484.47149667813704</v>
      </c>
      <c r="AC100" s="31">
        <v>226977936.22757161</v>
      </c>
      <c r="AD100" s="19">
        <v>318.08203982938437</v>
      </c>
      <c r="AE100" s="33"/>
      <c r="AF100" s="31">
        <v>56528509.649999961</v>
      </c>
      <c r="AG100" s="32">
        <v>250.67297090555931</v>
      </c>
      <c r="AH100" s="31">
        <v>45978752.020000055</v>
      </c>
      <c r="AI100" s="32">
        <v>392.13952989740005</v>
      </c>
      <c r="AJ100" s="31">
        <v>102507261.67000002</v>
      </c>
      <c r="AK100" s="19">
        <v>299.06599312051071</v>
      </c>
      <c r="AL100" s="33"/>
      <c r="AM100" s="31">
        <v>107322491.72656482</v>
      </c>
      <c r="AN100" s="32">
        <f t="shared" si="56"/>
        <v>226.2602812514543</v>
      </c>
      <c r="AO100" s="31">
        <v>74565954.017671436</v>
      </c>
      <c r="AP100" s="19">
        <f t="shared" si="57"/>
        <v>455.89915514784627</v>
      </c>
      <c r="AQ100" s="9">
        <v>181888445.74423626</v>
      </c>
      <c r="AR100" s="19">
        <f t="shared" si="58"/>
        <v>285.14076995130233</v>
      </c>
      <c r="AS100" s="33"/>
      <c r="AT100" s="35">
        <f>+AT62+AT95+AT97+AT98+AT99</f>
        <v>602796690.09786689</v>
      </c>
      <c r="AU100" s="32">
        <f t="shared" si="60"/>
        <v>249.55555026012081</v>
      </c>
      <c r="AV100" s="35">
        <f>+AV62+AV95+AV97+AV98+AV99</f>
        <v>460486498.38200957</v>
      </c>
      <c r="AW100" s="32">
        <f t="shared" si="62"/>
        <v>446.09286596866463</v>
      </c>
      <c r="AX100" s="15"/>
      <c r="AY100" s="35">
        <f>+AY62+AY95+AY97+AY98+AY99</f>
        <v>1063283188.4798763</v>
      </c>
      <c r="AZ100" s="216">
        <f t="shared" si="64"/>
        <v>308.39942387880444</v>
      </c>
      <c r="BB100" s="331" t="s">
        <v>163</v>
      </c>
      <c r="BC100" s="35">
        <v>602796690.09786689</v>
      </c>
      <c r="BD100" s="9">
        <v>460486498.38200957</v>
      </c>
      <c r="BE100" s="15"/>
      <c r="BF100" s="337">
        <f t="shared" si="65"/>
        <v>1063283188.4798765</v>
      </c>
    </row>
    <row r="101" spans="1:58" ht="13.9" thickBot="1">
      <c r="A101" s="41">
        <v>85</v>
      </c>
      <c r="B101" s="29" t="s">
        <v>164</v>
      </c>
      <c r="C101" s="14"/>
      <c r="D101" s="40">
        <v>8428917.4861775339</v>
      </c>
      <c r="E101" s="36">
        <v>34.0832234261376</v>
      </c>
      <c r="F101" s="40">
        <v>18144018.361853451</v>
      </c>
      <c r="G101" s="36">
        <v>91.078028461119459</v>
      </c>
      <c r="H101" s="40">
        <v>26572935.848030984</v>
      </c>
      <c r="I101" s="36">
        <v>59.511454964930827</v>
      </c>
      <c r="J101" s="33"/>
      <c r="K101" s="40">
        <f>+[40]Anthem!J101</f>
        <v>29965180.765061058</v>
      </c>
      <c r="L101" s="36">
        <f>+K101/$K$110</f>
        <v>35.861748813764251</v>
      </c>
      <c r="M101" s="40">
        <f>+[40]Anthem!K101</f>
        <v>-3624269.4169918001</v>
      </c>
      <c r="N101" s="36">
        <f t="shared" si="25"/>
        <v>-14.168260674239452</v>
      </c>
      <c r="O101" s="40">
        <f t="shared" si="26"/>
        <v>26340911.348069258</v>
      </c>
      <c r="P101" s="36">
        <f t="shared" si="27"/>
        <v>24.135483291355104</v>
      </c>
      <c r="Q101" s="33"/>
      <c r="R101" s="40">
        <f>+[40]Magellan!J101</f>
        <v>5650585.9572293563</v>
      </c>
      <c r="S101" s="36">
        <f>+R101/$R$110</f>
        <v>49.727941188324884</v>
      </c>
      <c r="T101" s="40">
        <f>+[40]Magellan!K101</f>
        <v>2931017.0916850194</v>
      </c>
      <c r="U101" s="36">
        <f t="shared" si="54"/>
        <v>28.737997388838423</v>
      </c>
      <c r="V101" s="40">
        <f t="shared" si="29"/>
        <v>8581603.0489143766</v>
      </c>
      <c r="W101" s="36">
        <f t="shared" si="55"/>
        <v>39.799477086714077</v>
      </c>
      <c r="X101" s="33"/>
      <c r="Y101" s="40">
        <v>10073977.590924725</v>
      </c>
      <c r="Z101" s="36">
        <v>19.405388582356977</v>
      </c>
      <c r="AA101" s="40">
        <v>5524618.7615036964</v>
      </c>
      <c r="AB101" s="36">
        <v>28.411513301638962</v>
      </c>
      <c r="AC101" s="40">
        <v>15598596.352428421</v>
      </c>
      <c r="AD101" s="36">
        <v>21.859540309155939</v>
      </c>
      <c r="AE101" s="33"/>
      <c r="AF101" s="40">
        <v>19472700.049999997</v>
      </c>
      <c r="AG101" s="36">
        <v>86.350756517536027</v>
      </c>
      <c r="AH101" s="40">
        <v>1865681.7599999979</v>
      </c>
      <c r="AI101" s="36">
        <v>15.911862244245233</v>
      </c>
      <c r="AJ101" s="40">
        <v>21338381.809999995</v>
      </c>
      <c r="AK101" s="36">
        <v>62.254949001919705</v>
      </c>
      <c r="AL101" s="33"/>
      <c r="AM101" s="40">
        <v>22256401.015985057</v>
      </c>
      <c r="AN101" s="36">
        <f t="shared" si="56"/>
        <v>46.921567627706033</v>
      </c>
      <c r="AO101" s="54">
        <v>8767830.2397789657</v>
      </c>
      <c r="AP101" s="36">
        <f t="shared" si="57"/>
        <v>53.606856526608091</v>
      </c>
      <c r="AQ101" s="40">
        <v>31024231.255764022</v>
      </c>
      <c r="AR101" s="36">
        <f t="shared" si="58"/>
        <v>48.635707184254372</v>
      </c>
      <c r="AS101" s="37"/>
      <c r="AT101" s="38">
        <f>+AT16-AT100</f>
        <v>95847762.865377784</v>
      </c>
      <c r="AU101" s="19">
        <f t="shared" si="60"/>
        <v>39.680611383562024</v>
      </c>
      <c r="AV101" s="38">
        <f>+F101+M101+T101+AA101+AH101+AO101</f>
        <v>33608896.79782933</v>
      </c>
      <c r="AW101" s="32">
        <f t="shared" si="62"/>
        <v>32.558368480439469</v>
      </c>
      <c r="AX101" s="14"/>
      <c r="AY101" s="38">
        <f>+AT101+AV101</f>
        <v>129456659.66320711</v>
      </c>
      <c r="AZ101" s="215">
        <f t="shared" si="64"/>
        <v>37.548190068240828</v>
      </c>
      <c r="BB101" s="331" t="s">
        <v>164</v>
      </c>
      <c r="BC101" s="38">
        <v>95847762.865377784</v>
      </c>
      <c r="BD101" s="38">
        <v>33608896.79782933</v>
      </c>
      <c r="BE101" s="14"/>
      <c r="BF101" s="38">
        <f>+BF16-BF100</f>
        <v>129456659.66320682</v>
      </c>
    </row>
    <row r="102" spans="1:58" s="6" customFormat="1">
      <c r="A102" s="41"/>
      <c r="B102" s="41"/>
      <c r="C102" s="14"/>
      <c r="D102" s="9"/>
      <c r="E102" s="9"/>
      <c r="F102" s="9"/>
      <c r="G102" s="9"/>
      <c r="H102" s="9"/>
      <c r="I102" s="9"/>
      <c r="J102" s="14"/>
      <c r="K102" s="9"/>
      <c r="L102" s="9"/>
      <c r="M102" s="9"/>
      <c r="N102" s="9"/>
      <c r="O102" s="9"/>
      <c r="P102" s="19"/>
      <c r="Q102" s="14"/>
      <c r="R102" s="9"/>
      <c r="S102" s="9"/>
      <c r="T102" s="9"/>
      <c r="U102" s="9"/>
      <c r="V102" s="9"/>
      <c r="W102" s="19"/>
      <c r="X102" s="14"/>
      <c r="Y102" s="9"/>
      <c r="Z102" s="9"/>
      <c r="AA102" s="9"/>
      <c r="AB102" s="9"/>
      <c r="AC102" s="9"/>
      <c r="AD102" s="19"/>
      <c r="AE102" s="14"/>
      <c r="AF102" s="9"/>
      <c r="AG102" s="9"/>
      <c r="AH102" s="9"/>
      <c r="AI102" s="9"/>
      <c r="AJ102" s="9"/>
      <c r="AK102" s="19"/>
      <c r="AL102" s="14"/>
      <c r="AM102" s="9"/>
      <c r="AN102" s="217"/>
      <c r="AO102" s="19"/>
      <c r="AP102" s="19"/>
      <c r="AQ102" s="9"/>
      <c r="AR102" s="19"/>
      <c r="AS102" s="14"/>
      <c r="AT102" s="30"/>
      <c r="AU102" s="30"/>
      <c r="AV102" s="9"/>
      <c r="AW102" s="32"/>
      <c r="AX102" s="14"/>
      <c r="AY102" s="214"/>
      <c r="AZ102" s="216"/>
      <c r="BB102" s="328"/>
      <c r="BC102" s="30"/>
      <c r="BD102" s="9"/>
      <c r="BE102" s="14"/>
      <c r="BF102" s="338"/>
    </row>
    <row r="103" spans="1:58" s="6" customFormat="1">
      <c r="A103" s="41"/>
      <c r="B103" s="41"/>
      <c r="C103" s="16"/>
      <c r="D103" s="8"/>
      <c r="E103" s="8"/>
      <c r="F103" s="8"/>
      <c r="G103" s="8"/>
      <c r="H103" s="8"/>
      <c r="I103" s="8"/>
      <c r="J103" s="16"/>
      <c r="K103" s="8"/>
      <c r="L103" s="8"/>
      <c r="M103" s="8"/>
      <c r="N103" s="8"/>
      <c r="O103" s="9"/>
      <c r="P103" s="27"/>
      <c r="Q103" s="16"/>
      <c r="R103" s="8"/>
      <c r="S103" s="8"/>
      <c r="T103" s="8"/>
      <c r="U103" s="8"/>
      <c r="V103" s="9"/>
      <c r="W103" s="19"/>
      <c r="X103" s="16"/>
      <c r="Y103" s="8"/>
      <c r="Z103" s="8"/>
      <c r="AA103" s="8"/>
      <c r="AB103" s="8"/>
      <c r="AC103" s="9"/>
      <c r="AD103" s="19"/>
      <c r="AE103" s="16"/>
      <c r="AF103" s="8"/>
      <c r="AG103" s="8"/>
      <c r="AH103" s="8"/>
      <c r="AI103" s="8"/>
      <c r="AJ103" s="9"/>
      <c r="AK103" s="19"/>
      <c r="AL103" s="16"/>
      <c r="AM103" s="8"/>
      <c r="AN103" s="217"/>
      <c r="AO103" s="8"/>
      <c r="AP103" s="26"/>
      <c r="AQ103" s="47"/>
      <c r="AR103" s="19"/>
      <c r="AS103" s="16"/>
      <c r="AT103" s="8"/>
      <c r="AU103" s="8"/>
      <c r="AV103" s="9"/>
      <c r="AW103" s="32"/>
      <c r="AX103" s="16"/>
      <c r="AY103" s="214"/>
      <c r="AZ103" s="216"/>
      <c r="BB103" s="328"/>
      <c r="BC103" s="8"/>
      <c r="BD103" s="9"/>
      <c r="BE103" s="16"/>
      <c r="BF103" s="339"/>
    </row>
    <row r="104" spans="1:58" s="6" customFormat="1">
      <c r="A104" s="29">
        <v>86</v>
      </c>
      <c r="B104" s="43" t="s">
        <v>165</v>
      </c>
      <c r="C104" s="14"/>
      <c r="D104" s="9">
        <v>9528201.5299999993</v>
      </c>
      <c r="E104" s="19">
        <v>38.528295256041147</v>
      </c>
      <c r="F104" s="9">
        <v>0</v>
      </c>
      <c r="G104" s="19">
        <v>0</v>
      </c>
      <c r="H104" s="9">
        <v>9528201.5299999993</v>
      </c>
      <c r="I104" s="19">
        <v>21.338896819389138</v>
      </c>
      <c r="J104" s="14"/>
      <c r="K104" s="9">
        <f>+[40]Anthem!J104</f>
        <v>4613003.37</v>
      </c>
      <c r="L104" s="19">
        <f>+K104/$K$110</f>
        <v>5.5207532178440006</v>
      </c>
      <c r="M104" s="9">
        <f>+[40]Anthem!K104</f>
        <v>2601506.6000000006</v>
      </c>
      <c r="N104" s="19">
        <f t="shared" ref="N104:N106" si="66">+M104/$M$110</f>
        <v>10.170001016411133</v>
      </c>
      <c r="O104" s="9">
        <f t="shared" si="26"/>
        <v>7214509.9700000007</v>
      </c>
      <c r="P104" s="19">
        <f t="shared" ref="P104:P106" si="67">+O104/$O$110</f>
        <v>6.6104654670201048</v>
      </c>
      <c r="Q104" s="14"/>
      <c r="R104" s="9">
        <f>+[40]Magellan!J104</f>
        <v>5977116.0099999998</v>
      </c>
      <c r="S104" s="19"/>
      <c r="T104" s="9">
        <f>+[40]Magellan!K104</f>
        <v>9955326.9399999976</v>
      </c>
      <c r="U104" s="9"/>
      <c r="V104" s="9">
        <f t="shared" si="29"/>
        <v>15932442.949999997</v>
      </c>
      <c r="W104" s="19">
        <f t="shared" si="55"/>
        <v>73.89096122362848</v>
      </c>
      <c r="X104" s="14"/>
      <c r="Y104" s="9">
        <v>0</v>
      </c>
      <c r="Z104" s="19">
        <v>0</v>
      </c>
      <c r="AA104" s="9">
        <v>0</v>
      </c>
      <c r="AB104" s="9">
        <v>0</v>
      </c>
      <c r="AC104" s="9">
        <v>0</v>
      </c>
      <c r="AD104" s="19"/>
      <c r="AE104" s="14"/>
      <c r="AF104" s="9">
        <v>4848248.5700000022</v>
      </c>
      <c r="AG104" s="19">
        <v>21.499326273685526</v>
      </c>
      <c r="AH104" s="9">
        <v>0</v>
      </c>
      <c r="AI104" s="9">
        <v>0</v>
      </c>
      <c r="AJ104" s="9">
        <v>4848248.5700000022</v>
      </c>
      <c r="AK104" s="19">
        <v>14.144815204896755</v>
      </c>
      <c r="AL104" s="14"/>
      <c r="AM104" s="47">
        <v>0</v>
      </c>
      <c r="AN104" s="217"/>
      <c r="AO104" s="47">
        <v>0</v>
      </c>
      <c r="AP104" s="26"/>
      <c r="AQ104" s="47">
        <v>0</v>
      </c>
      <c r="AR104" s="19"/>
      <c r="AS104" s="14"/>
      <c r="AT104" s="9">
        <f t="shared" ref="AT104:AT106" si="68">+D104+K104+R104+Y104+AF104+AM104</f>
        <v>24966569.479999997</v>
      </c>
      <c r="AU104" s="9"/>
      <c r="AV104" s="9">
        <f t="shared" ref="AV104:AV106" si="69">+F104+M104+T104+AA104+AH104+AO104</f>
        <v>12556833.539999999</v>
      </c>
      <c r="AW104" s="19"/>
      <c r="AX104" s="14"/>
      <c r="AY104" s="214">
        <f t="shared" ref="AY104:AY106" si="70">+AT104+AV104</f>
        <v>37523403.019999996</v>
      </c>
      <c r="AZ104" s="216"/>
      <c r="BB104" s="335" t="s">
        <v>165</v>
      </c>
      <c r="BC104" s="9">
        <v>24966569.479999997</v>
      </c>
      <c r="BD104" s="9">
        <v>12556833.539999999</v>
      </c>
      <c r="BE104" s="14"/>
      <c r="BF104" s="333">
        <f t="shared" ref="BF104:BF106" si="71">+BC104+BD104</f>
        <v>37523403.019999996</v>
      </c>
    </row>
    <row r="105" spans="1:58" s="6" customFormat="1">
      <c r="A105" s="29">
        <v>87</v>
      </c>
      <c r="B105" s="43" t="s">
        <v>166</v>
      </c>
      <c r="C105" s="14"/>
      <c r="D105" s="9">
        <v>0</v>
      </c>
      <c r="E105" s="19">
        <v>0</v>
      </c>
      <c r="F105" s="9">
        <v>0</v>
      </c>
      <c r="G105" s="19">
        <v>0</v>
      </c>
      <c r="H105" s="9">
        <v>0</v>
      </c>
      <c r="I105" s="19">
        <v>0</v>
      </c>
      <c r="J105" s="14"/>
      <c r="K105" s="9">
        <f>+[40]Anthem!J105</f>
        <v>0</v>
      </c>
      <c r="L105" s="19">
        <f t="shared" ref="L105:L106" si="72">+K105/$K$110</f>
        <v>0</v>
      </c>
      <c r="M105" s="9">
        <f>+[40]Anthem!K105</f>
        <v>0</v>
      </c>
      <c r="N105" s="19">
        <f t="shared" si="66"/>
        <v>0</v>
      </c>
      <c r="O105" s="9">
        <f t="shared" si="26"/>
        <v>0</v>
      </c>
      <c r="P105" s="19">
        <f t="shared" si="67"/>
        <v>0</v>
      </c>
      <c r="Q105" s="14"/>
      <c r="R105" s="9">
        <f>+[40]Magellan!J105</f>
        <v>0</v>
      </c>
      <c r="S105" s="9"/>
      <c r="T105" s="9">
        <f>+[40]Magellan!K105</f>
        <v>0</v>
      </c>
      <c r="U105" s="9"/>
      <c r="V105" s="9">
        <f t="shared" si="29"/>
        <v>0</v>
      </c>
      <c r="W105" s="19">
        <f t="shared" si="55"/>
        <v>0</v>
      </c>
      <c r="X105" s="14"/>
      <c r="Y105" s="9">
        <v>40415376</v>
      </c>
      <c r="Z105" s="9">
        <v>77.851679627378729</v>
      </c>
      <c r="AA105" s="9">
        <v>0</v>
      </c>
      <c r="AB105" s="9">
        <v>0</v>
      </c>
      <c r="AC105" s="9">
        <v>40415376</v>
      </c>
      <c r="AD105" s="19">
        <v>56.637246122735547</v>
      </c>
      <c r="AE105" s="14"/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19">
        <v>0</v>
      </c>
      <c r="AL105" s="14"/>
      <c r="AM105" s="47">
        <v>0</v>
      </c>
      <c r="AN105" s="217"/>
      <c r="AO105" s="47">
        <v>0</v>
      </c>
      <c r="AP105" s="26"/>
      <c r="AQ105" s="47">
        <v>0</v>
      </c>
      <c r="AR105" s="19"/>
      <c r="AS105" s="14"/>
      <c r="AT105" s="9">
        <f t="shared" si="68"/>
        <v>40415376</v>
      </c>
      <c r="AU105" s="9"/>
      <c r="AV105" s="9">
        <f t="shared" si="69"/>
        <v>0</v>
      </c>
      <c r="AW105" s="19"/>
      <c r="AX105" s="14"/>
      <c r="AY105" s="214">
        <f t="shared" si="70"/>
        <v>40415376</v>
      </c>
      <c r="AZ105" s="216"/>
      <c r="BB105" s="335" t="s">
        <v>166</v>
      </c>
      <c r="BC105" s="9">
        <v>40415376</v>
      </c>
      <c r="BD105" s="9">
        <v>0</v>
      </c>
      <c r="BE105" s="14"/>
      <c r="BF105" s="333">
        <f t="shared" si="71"/>
        <v>40415376</v>
      </c>
    </row>
    <row r="106" spans="1:58" s="6" customFormat="1">
      <c r="A106" s="29">
        <v>88</v>
      </c>
      <c r="B106" s="43" t="s">
        <v>167</v>
      </c>
      <c r="C106" s="14"/>
      <c r="D106" s="9">
        <v>18248806.200000003</v>
      </c>
      <c r="E106" s="19">
        <v>73.790986801669206</v>
      </c>
      <c r="F106" s="9">
        <v>0</v>
      </c>
      <c r="G106" s="19">
        <v>0</v>
      </c>
      <c r="H106" s="9">
        <v>18248806.200000003</v>
      </c>
      <c r="I106" s="19">
        <v>40.869138982079114</v>
      </c>
      <c r="J106" s="14"/>
      <c r="K106" s="9">
        <f>+[40]Anthem!J106</f>
        <v>25038.200792637072</v>
      </c>
      <c r="L106" s="19">
        <f t="shared" si="72"/>
        <v>2.9965234470439008E-2</v>
      </c>
      <c r="M106" s="9">
        <f>+[40]Anthem!K106</f>
        <v>66942.468493702472</v>
      </c>
      <c r="N106" s="19">
        <f t="shared" si="66"/>
        <v>0.26169642338098403</v>
      </c>
      <c r="O106" s="9">
        <f t="shared" si="26"/>
        <v>91980.669286339544</v>
      </c>
      <c r="P106" s="19">
        <f t="shared" si="67"/>
        <v>8.4279464645433746E-2</v>
      </c>
      <c r="Q106" s="14"/>
      <c r="R106" s="9">
        <f>+[40]Magellan!J106</f>
        <v>38073.144856555329</v>
      </c>
      <c r="S106" s="9"/>
      <c r="T106" s="9">
        <f>+[40]Magellan!K106</f>
        <v>-110829.14294501522</v>
      </c>
      <c r="U106" s="9"/>
      <c r="V106" s="9">
        <f t="shared" si="29"/>
        <v>-72755.998088459892</v>
      </c>
      <c r="W106" s="19">
        <f t="shared" si="55"/>
        <v>-0.33742538105499875</v>
      </c>
      <c r="X106" s="14"/>
      <c r="Y106" s="9">
        <v>487761.39453345735</v>
      </c>
      <c r="Z106" s="9">
        <v>0.93956923280442073</v>
      </c>
      <c r="AA106" s="9">
        <v>367414.1954665425</v>
      </c>
      <c r="AB106" s="9">
        <v>1.8895047336926845</v>
      </c>
      <c r="AC106" s="9">
        <v>855175.58999999985</v>
      </c>
      <c r="AD106" s="19">
        <v>1.1984248363540049</v>
      </c>
      <c r="AE106" s="14"/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19">
        <v>0</v>
      </c>
      <c r="AL106" s="14"/>
      <c r="AM106" s="47">
        <v>0</v>
      </c>
      <c r="AN106" s="217"/>
      <c r="AO106" s="47">
        <v>0</v>
      </c>
      <c r="AP106" s="26"/>
      <c r="AQ106" s="47">
        <v>0</v>
      </c>
      <c r="AR106" s="19"/>
      <c r="AS106" s="14"/>
      <c r="AT106" s="9">
        <f t="shared" si="68"/>
        <v>18799678.940182652</v>
      </c>
      <c r="AU106" s="9"/>
      <c r="AV106" s="9">
        <f t="shared" si="69"/>
        <v>323527.52101522975</v>
      </c>
      <c r="AW106" s="19"/>
      <c r="AX106" s="14"/>
      <c r="AY106" s="214">
        <f t="shared" si="70"/>
        <v>19123206.461197883</v>
      </c>
      <c r="AZ106" s="216"/>
      <c r="BB106" s="335" t="s">
        <v>167</v>
      </c>
      <c r="BC106" s="9">
        <v>18799678.940182652</v>
      </c>
      <c r="BD106" s="9">
        <v>323527.52101522975</v>
      </c>
      <c r="BE106" s="14"/>
      <c r="BF106" s="333">
        <f t="shared" si="71"/>
        <v>19123206.461197883</v>
      </c>
    </row>
    <row r="107" spans="1:58" s="6" customFormat="1">
      <c r="A107" s="41" t="s">
        <v>168</v>
      </c>
      <c r="B107" s="41"/>
      <c r="C107" s="16"/>
      <c r="D107" s="7"/>
      <c r="E107" s="7"/>
      <c r="F107" s="9"/>
      <c r="G107" s="7"/>
      <c r="H107" s="7"/>
      <c r="I107" s="7"/>
      <c r="J107" s="16"/>
      <c r="K107" s="7"/>
      <c r="L107" s="7"/>
      <c r="M107" s="9"/>
      <c r="N107" s="7"/>
      <c r="O107" s="9"/>
      <c r="P107" s="7"/>
      <c r="Q107" s="16"/>
      <c r="R107" s="7"/>
      <c r="S107" s="7"/>
      <c r="T107" s="9"/>
      <c r="U107" s="7"/>
      <c r="V107" s="9"/>
      <c r="W107" s="7"/>
      <c r="X107" s="16"/>
      <c r="Y107" s="7"/>
      <c r="Z107" s="7"/>
      <c r="AA107" s="9"/>
      <c r="AB107" s="7"/>
      <c r="AC107" s="9"/>
      <c r="AD107" s="7"/>
      <c r="AE107" s="16"/>
      <c r="AF107" s="7"/>
      <c r="AG107" s="7"/>
      <c r="AH107" s="9"/>
      <c r="AI107" s="7"/>
      <c r="AJ107" s="9"/>
      <c r="AK107" s="7"/>
      <c r="AL107" s="16"/>
      <c r="AM107" s="8"/>
      <c r="AN107" s="8"/>
      <c r="AO107" s="8"/>
      <c r="AP107" s="8"/>
      <c r="AQ107" s="47"/>
      <c r="AR107" s="7"/>
      <c r="AS107" s="16"/>
      <c r="AT107" s="7"/>
      <c r="AU107" s="7"/>
      <c r="AV107" s="9"/>
      <c r="AW107" s="7"/>
      <c r="AX107" s="16"/>
      <c r="AY107" s="214"/>
      <c r="AZ107" s="41"/>
      <c r="BB107" s="328"/>
      <c r="BC107" s="7"/>
      <c r="BD107" s="9"/>
      <c r="BE107" s="16"/>
      <c r="BF107" s="330"/>
    </row>
    <row r="108" spans="1:58" s="6" customFormat="1">
      <c r="A108" s="41"/>
      <c r="B108" s="41"/>
      <c r="C108" s="16"/>
      <c r="D108" s="7"/>
      <c r="E108" s="7"/>
      <c r="F108" s="9"/>
      <c r="G108" s="7"/>
      <c r="H108" s="7"/>
      <c r="I108" s="7"/>
      <c r="J108" s="16"/>
      <c r="K108" s="7"/>
      <c r="L108" s="7"/>
      <c r="M108" s="9"/>
      <c r="N108" s="7"/>
      <c r="O108" s="9"/>
      <c r="P108" s="7"/>
      <c r="Q108" s="16"/>
      <c r="R108" s="7"/>
      <c r="S108" s="7"/>
      <c r="T108" s="9"/>
      <c r="U108" s="7"/>
      <c r="V108" s="9"/>
      <c r="W108" s="7"/>
      <c r="X108" s="16"/>
      <c r="Y108" s="7"/>
      <c r="Z108" s="7"/>
      <c r="AA108" s="9"/>
      <c r="AB108" s="7"/>
      <c r="AC108" s="9"/>
      <c r="AD108" s="7"/>
      <c r="AE108" s="16"/>
      <c r="AF108" s="7"/>
      <c r="AG108" s="7"/>
      <c r="AH108" s="9"/>
      <c r="AI108" s="7"/>
      <c r="AJ108" s="9"/>
      <c r="AK108" s="7"/>
      <c r="AL108" s="16"/>
      <c r="AM108" s="8"/>
      <c r="AN108" s="8"/>
      <c r="AO108" s="8"/>
      <c r="AP108" s="8"/>
      <c r="AQ108" s="47"/>
      <c r="AR108" s="7"/>
      <c r="AS108" s="16"/>
      <c r="AT108" s="7"/>
      <c r="AU108" s="7"/>
      <c r="AV108" s="9"/>
      <c r="AW108" s="7"/>
      <c r="AX108" s="16"/>
      <c r="AY108" s="214"/>
      <c r="AZ108" s="41"/>
      <c r="BB108" s="328"/>
      <c r="BC108" s="7"/>
      <c r="BD108" s="9"/>
      <c r="BE108" s="16"/>
      <c r="BF108" s="330"/>
    </row>
    <row r="109" spans="1:58" s="6" customFormat="1">
      <c r="A109" s="29">
        <v>89</v>
      </c>
      <c r="B109" s="29" t="s">
        <v>169</v>
      </c>
      <c r="C109" s="14"/>
      <c r="D109" s="10">
        <v>84596</v>
      </c>
      <c r="E109" s="10"/>
      <c r="F109" s="53">
        <v>68340</v>
      </c>
      <c r="G109" s="10"/>
      <c r="H109" s="53">
        <v>152936</v>
      </c>
      <c r="I109" s="10"/>
      <c r="J109" s="17"/>
      <c r="K109" s="10">
        <f>+[40]Anthem!J109</f>
        <v>283368.99999999994</v>
      </c>
      <c r="L109" s="9"/>
      <c r="M109" s="53">
        <f>+[40]Anthem!K109</f>
        <v>87678</v>
      </c>
      <c r="N109" s="9"/>
      <c r="O109" s="53">
        <f t="shared" si="26"/>
        <v>371046.99999999994</v>
      </c>
      <c r="P109" s="9"/>
      <c r="Q109" s="14"/>
      <c r="R109" s="10">
        <f>+[40]Magellan!J109</f>
        <v>37876.666666666664</v>
      </c>
      <c r="S109" s="10"/>
      <c r="T109" s="53">
        <f>+[40]Magellan!K109</f>
        <v>33997</v>
      </c>
      <c r="U109" s="10"/>
      <c r="V109" s="53">
        <f t="shared" si="29"/>
        <v>71873.666666666657</v>
      </c>
      <c r="W109" s="10"/>
      <c r="X109" s="14"/>
      <c r="Y109" s="10">
        <v>176771</v>
      </c>
      <c r="Z109" s="10"/>
      <c r="AA109" s="53">
        <v>66576</v>
      </c>
      <c r="AB109" s="10"/>
      <c r="AC109" s="53">
        <v>243347</v>
      </c>
      <c r="AD109" s="10"/>
      <c r="AE109" s="14"/>
      <c r="AF109" s="10">
        <v>76833</v>
      </c>
      <c r="AG109" s="10"/>
      <c r="AH109" s="53">
        <v>40733</v>
      </c>
      <c r="AI109" s="10"/>
      <c r="AJ109" s="53">
        <v>117566</v>
      </c>
      <c r="AK109" s="10"/>
      <c r="AL109" s="14"/>
      <c r="AM109" s="71">
        <v>159890</v>
      </c>
      <c r="AN109" s="71"/>
      <c r="AO109" s="71">
        <v>55864</v>
      </c>
      <c r="AP109" s="71"/>
      <c r="AQ109" s="322">
        <v>215754</v>
      </c>
      <c r="AR109" s="10"/>
      <c r="AS109" s="14"/>
      <c r="AT109" s="10">
        <f t="shared" ref="AT109:AT110" si="73">+D109+K109+R109+Y109+AF109+AM109</f>
        <v>819335.66666666663</v>
      </c>
      <c r="AU109" s="10"/>
      <c r="AV109" s="53">
        <f t="shared" ref="AV109:AV110" si="74">+F109+M109+T109+AA109+AH109+AO109</f>
        <v>353188</v>
      </c>
      <c r="AW109" s="10"/>
      <c r="AX109" s="14"/>
      <c r="AY109" s="218">
        <f t="shared" ref="AY109:AY110" si="75">+AT109+AV109</f>
        <v>1172523.6666666665</v>
      </c>
      <c r="AZ109" s="41"/>
      <c r="BB109" s="331" t="s">
        <v>169</v>
      </c>
      <c r="BC109" s="10">
        <v>819335.66666666663</v>
      </c>
      <c r="BD109" s="53">
        <v>353188</v>
      </c>
      <c r="BE109" s="14"/>
      <c r="BF109" s="340">
        <f t="shared" ref="BF109:BF110" si="76">+BC109+BD109</f>
        <v>1172523.6666666665</v>
      </c>
    </row>
    <row r="110" spans="1:58" s="6" customFormat="1">
      <c r="A110" s="29">
        <v>90</v>
      </c>
      <c r="B110" s="29" t="s">
        <v>170</v>
      </c>
      <c r="C110" s="14"/>
      <c r="D110" s="10">
        <v>247304</v>
      </c>
      <c r="E110" s="10"/>
      <c r="F110" s="53">
        <v>199214</v>
      </c>
      <c r="G110" s="10"/>
      <c r="H110" s="53">
        <v>446518</v>
      </c>
      <c r="I110" s="10"/>
      <c r="J110" s="17"/>
      <c r="K110" s="10">
        <f>+[40]Anthem!J110</f>
        <v>835574.99999999988</v>
      </c>
      <c r="L110" s="9"/>
      <c r="M110" s="53">
        <f>+[40]Anthem!K110</f>
        <v>255802</v>
      </c>
      <c r="N110" s="9"/>
      <c r="O110" s="53">
        <f t="shared" si="26"/>
        <v>1091377</v>
      </c>
      <c r="P110" s="9"/>
      <c r="Q110" s="14"/>
      <c r="R110" s="10">
        <f>+[40]Magellan!J110</f>
        <v>113630</v>
      </c>
      <c r="S110" s="10"/>
      <c r="T110" s="53">
        <f>+[40]Magellan!K110</f>
        <v>101991</v>
      </c>
      <c r="U110" s="10"/>
      <c r="V110" s="53">
        <f t="shared" si="29"/>
        <v>215621</v>
      </c>
      <c r="W110" s="10"/>
      <c r="X110" s="14"/>
      <c r="Y110" s="10">
        <v>519133</v>
      </c>
      <c r="Z110" s="10"/>
      <c r="AA110" s="53">
        <v>194450</v>
      </c>
      <c r="AB110" s="10"/>
      <c r="AC110" s="53">
        <v>713583</v>
      </c>
      <c r="AD110" s="10"/>
      <c r="AE110" s="14"/>
      <c r="AF110" s="10">
        <v>225507</v>
      </c>
      <c r="AG110" s="10"/>
      <c r="AH110" s="53">
        <v>117251</v>
      </c>
      <c r="AI110" s="10"/>
      <c r="AJ110" s="53">
        <v>342758</v>
      </c>
      <c r="AK110" s="10"/>
      <c r="AL110" s="14"/>
      <c r="AM110" s="71">
        <v>474332</v>
      </c>
      <c r="AN110" s="71"/>
      <c r="AO110" s="71">
        <v>163558</v>
      </c>
      <c r="AP110" s="71"/>
      <c r="AQ110" s="322">
        <v>637890</v>
      </c>
      <c r="AR110" s="10"/>
      <c r="AS110" s="14"/>
      <c r="AT110" s="10">
        <f t="shared" si="73"/>
        <v>2415481</v>
      </c>
      <c r="AU110" s="10"/>
      <c r="AV110" s="53">
        <f t="shared" si="74"/>
        <v>1032266</v>
      </c>
      <c r="AW110" s="10"/>
      <c r="AX110" s="14"/>
      <c r="AY110" s="218">
        <f t="shared" si="75"/>
        <v>3447747</v>
      </c>
      <c r="AZ110" s="41"/>
      <c r="BB110" s="331" t="s">
        <v>170</v>
      </c>
      <c r="BC110" s="10">
        <v>2415481</v>
      </c>
      <c r="BD110" s="53">
        <v>1032266</v>
      </c>
      <c r="BE110" s="14"/>
      <c r="BF110" s="340">
        <f t="shared" si="76"/>
        <v>3447747</v>
      </c>
    </row>
    <row r="111" spans="1:58" s="6" customFormat="1">
      <c r="A111" s="29">
        <v>91</v>
      </c>
      <c r="B111" s="29" t="s">
        <v>171</v>
      </c>
      <c r="C111" s="14"/>
      <c r="D111" s="71">
        <v>417.43903373985052</v>
      </c>
      <c r="E111" s="47"/>
      <c r="F111" s="47">
        <v>595.50560141355527</v>
      </c>
      <c r="G111" s="9"/>
      <c r="H111" s="9">
        <v>496.88343063437532</v>
      </c>
      <c r="I111" s="9"/>
      <c r="J111" s="14"/>
      <c r="K111" s="221">
        <f>+[40]Anthem!J111</f>
        <v>282.26437319580305</v>
      </c>
      <c r="L111" s="47"/>
      <c r="M111" s="47">
        <f>+[40]Anthem!K111</f>
        <v>526.89531051360029</v>
      </c>
      <c r="N111" s="9"/>
      <c r="O111" s="9">
        <f>O10/O110</f>
        <v>339.6021061952772</v>
      </c>
      <c r="Q111" s="14"/>
      <c r="R111" s="221">
        <f>+[40]Magellan!J111</f>
        <v>336.94255275895466</v>
      </c>
      <c r="S111" s="26"/>
      <c r="T111" s="47">
        <f>+[40]Magellan!K111</f>
        <v>643.14133952995849</v>
      </c>
      <c r="U111" s="19"/>
      <c r="V111" s="9">
        <f>V10/V110</f>
        <v>481.77779822002509</v>
      </c>
      <c r="W111" s="19"/>
      <c r="X111" s="25"/>
      <c r="Y111" s="221">
        <v>275.1634577062768</v>
      </c>
      <c r="Z111" s="26"/>
      <c r="AA111" s="47">
        <v>512.88300997977603</v>
      </c>
      <c r="AB111" s="19"/>
      <c r="AC111" s="9">
        <v>339.94158013854036</v>
      </c>
      <c r="AD111" s="19"/>
      <c r="AE111" s="25"/>
      <c r="AF111" s="221">
        <v>258.13151281334927</v>
      </c>
      <c r="AG111" s="26"/>
      <c r="AH111" s="47">
        <v>540.71542843984298</v>
      </c>
      <c r="AI111" s="19"/>
      <c r="AJ111" s="9">
        <v>354.79810175108969</v>
      </c>
      <c r="AK111" s="19"/>
      <c r="AL111" s="25"/>
      <c r="AM111" s="47">
        <f>+AM10/AM110</f>
        <v>273.18184887916033</v>
      </c>
      <c r="AN111" s="47"/>
      <c r="AO111" s="47">
        <f>+AO10/AO110</f>
        <v>509.50601167445433</v>
      </c>
      <c r="AP111" s="9"/>
      <c r="AQ111" s="9">
        <f>+AQ10/AQ110</f>
        <v>333.77647713555677</v>
      </c>
      <c r="AR111" s="9"/>
      <c r="AS111" s="14"/>
      <c r="AT111" s="19">
        <f>+AT10/AT110</f>
        <v>293.11344854091823</v>
      </c>
      <c r="AU111" s="19"/>
      <c r="AV111" s="19">
        <f>+AV10/AV110</f>
        <v>547.79665871782834</v>
      </c>
      <c r="AW111" s="9"/>
      <c r="AX111" s="14"/>
      <c r="AY111" s="19">
        <f>+AY10/AY110</f>
        <v>369.36638085772637</v>
      </c>
      <c r="AZ111" s="41"/>
      <c r="BB111" s="331" t="s">
        <v>171</v>
      </c>
      <c r="BC111" s="19">
        <v>293.11344854091823</v>
      </c>
      <c r="BD111" s="19">
        <v>547.79665871782834</v>
      </c>
      <c r="BE111" s="25"/>
      <c r="BF111" s="341">
        <f>+BF10/BF110</f>
        <v>369.36638085772637</v>
      </c>
    </row>
    <row r="112" spans="1:58" s="6" customFormat="1">
      <c r="A112" s="29"/>
      <c r="B112" s="29"/>
      <c r="C112" s="14"/>
      <c r="D112" s="10"/>
      <c r="E112" s="10"/>
      <c r="F112" s="10"/>
      <c r="G112" s="10"/>
      <c r="H112" s="10"/>
      <c r="I112" s="10"/>
      <c r="J112" s="17"/>
      <c r="K112" s="9"/>
      <c r="L112" s="9"/>
      <c r="M112" s="9"/>
      <c r="N112" s="9"/>
      <c r="O112" s="9"/>
      <c r="P112" s="9"/>
      <c r="Q112" s="14"/>
      <c r="R112" s="10"/>
      <c r="S112" s="10"/>
      <c r="T112" s="9"/>
      <c r="U112" s="10"/>
      <c r="V112" s="10"/>
      <c r="W112" s="10"/>
      <c r="X112" s="14"/>
      <c r="Y112" s="10"/>
      <c r="Z112" s="10"/>
      <c r="AA112" s="9"/>
      <c r="AB112" s="10"/>
      <c r="AC112" s="10"/>
      <c r="AD112" s="10"/>
      <c r="AE112" s="14"/>
      <c r="AF112" s="10"/>
      <c r="AG112" s="10"/>
      <c r="AH112" s="9"/>
      <c r="AI112" s="10"/>
      <c r="AJ112" s="10"/>
      <c r="AK112" s="10"/>
      <c r="AL112" s="14"/>
      <c r="AM112" s="10"/>
      <c r="AN112" s="10"/>
      <c r="AO112" s="10"/>
      <c r="AP112" s="10"/>
      <c r="AQ112" s="10"/>
      <c r="AR112" s="10"/>
      <c r="AS112" s="14"/>
      <c r="AT112" s="10"/>
      <c r="AU112" s="10"/>
      <c r="AV112" s="10"/>
      <c r="AW112" s="10"/>
      <c r="AX112" s="14"/>
      <c r="AY112" s="41"/>
      <c r="AZ112" s="41"/>
      <c r="BB112" s="331"/>
      <c r="BC112" s="10"/>
      <c r="BD112" s="10"/>
      <c r="BE112" s="14"/>
      <c r="BF112" s="340"/>
    </row>
    <row r="113" spans="1:58" s="6" customFormat="1">
      <c r="A113" s="29"/>
      <c r="B113" s="21" t="s">
        <v>172</v>
      </c>
      <c r="C113" s="14"/>
      <c r="D113" s="10">
        <v>8428917.4861775339</v>
      </c>
      <c r="E113" s="10"/>
      <c r="F113" s="10">
        <v>18144018.361853451</v>
      </c>
      <c r="G113" s="10"/>
      <c r="H113" s="10">
        <v>26572935.848030984</v>
      </c>
      <c r="I113" s="10"/>
      <c r="J113" s="17"/>
      <c r="K113" s="10">
        <f>+K101</f>
        <v>29965180.765061058</v>
      </c>
      <c r="L113" s="9"/>
      <c r="M113" s="9">
        <f>+M101</f>
        <v>-3624269.4169918001</v>
      </c>
      <c r="N113" s="9"/>
      <c r="O113" s="9">
        <f>+O101</f>
        <v>26340911.348069258</v>
      </c>
      <c r="P113" s="9"/>
      <c r="Q113" s="14"/>
      <c r="R113" s="10">
        <f>+R101</f>
        <v>5650585.9572293563</v>
      </c>
      <c r="S113" s="10"/>
      <c r="T113" s="9">
        <f>T101</f>
        <v>2931017.0916850194</v>
      </c>
      <c r="U113" s="10"/>
      <c r="V113" s="9">
        <f>V101</f>
        <v>8581603.0489143766</v>
      </c>
      <c r="W113" s="10"/>
      <c r="X113" s="14"/>
      <c r="Y113" s="10">
        <v>10073977.590924725</v>
      </c>
      <c r="Z113" s="10"/>
      <c r="AA113" s="9">
        <v>5524618.7615036964</v>
      </c>
      <c r="AB113" s="10"/>
      <c r="AC113" s="9">
        <v>15598596.352428421</v>
      </c>
      <c r="AD113" s="10"/>
      <c r="AE113" s="14"/>
      <c r="AF113" s="10">
        <v>19472700.049999997</v>
      </c>
      <c r="AG113" s="10"/>
      <c r="AH113" s="9">
        <v>1865681.7599999979</v>
      </c>
      <c r="AI113" s="10"/>
      <c r="AJ113" s="9">
        <v>21338381.809999995</v>
      </c>
      <c r="AK113" s="10"/>
      <c r="AL113" s="14"/>
      <c r="AM113" s="10">
        <v>22256401.015985057</v>
      </c>
      <c r="AN113" s="10"/>
      <c r="AO113" s="10">
        <v>8767830.2397789657</v>
      </c>
      <c r="AP113" s="10"/>
      <c r="AQ113" s="10">
        <v>31024231.255764022</v>
      </c>
      <c r="AR113" s="10"/>
      <c r="AS113" s="14"/>
      <c r="AT113" s="10">
        <f t="shared" ref="AT113" si="77">+D113+K113+R113+Y113+AF113+AM113</f>
        <v>95847762.865377724</v>
      </c>
      <c r="AU113" s="10"/>
      <c r="AV113" s="10">
        <f t="shared" ref="AV113" si="78">+F113+M113+T113+AA113+AH113+AO113</f>
        <v>33608896.79782933</v>
      </c>
      <c r="AW113" s="10"/>
      <c r="AX113" s="14"/>
      <c r="AY113" s="219">
        <f t="shared" ref="AY113" si="79">+AT113+AV113</f>
        <v>129456659.66320705</v>
      </c>
      <c r="AZ113" s="41"/>
      <c r="BB113" s="342" t="s">
        <v>172</v>
      </c>
      <c r="BC113" s="10">
        <v>95847762.865377724</v>
      </c>
      <c r="BD113" s="10">
        <v>33608896.79782933</v>
      </c>
      <c r="BE113" s="14"/>
      <c r="BF113" s="340">
        <f>+BF101</f>
        <v>129456659.66320682</v>
      </c>
    </row>
    <row r="114" spans="1:58" s="6" customFormat="1" ht="4.5" customHeight="1">
      <c r="A114" s="29"/>
      <c r="B114" s="21"/>
      <c r="C114" s="14"/>
      <c r="D114" s="10"/>
      <c r="E114" s="10"/>
      <c r="F114" s="10"/>
      <c r="G114" s="10"/>
      <c r="H114" s="10"/>
      <c r="I114" s="10"/>
      <c r="J114" s="17"/>
      <c r="K114" s="10"/>
      <c r="L114" s="9"/>
      <c r="M114" s="9"/>
      <c r="N114" s="9"/>
      <c r="O114" s="9"/>
      <c r="P114" s="9"/>
      <c r="Q114" s="14"/>
      <c r="R114" s="10"/>
      <c r="S114" s="10"/>
      <c r="T114" s="10"/>
      <c r="U114" s="10"/>
      <c r="V114" s="10"/>
      <c r="W114" s="10"/>
      <c r="X114" s="14"/>
      <c r="Y114" s="10"/>
      <c r="Z114" s="10"/>
      <c r="AA114" s="10"/>
      <c r="AB114" s="10"/>
      <c r="AC114" s="10"/>
      <c r="AD114" s="10"/>
      <c r="AE114" s="14"/>
      <c r="AF114" s="10"/>
      <c r="AG114" s="10"/>
      <c r="AH114" s="10"/>
      <c r="AI114" s="10"/>
      <c r="AJ114" s="10"/>
      <c r="AK114" s="10"/>
      <c r="AL114" s="14"/>
      <c r="AM114" s="10"/>
      <c r="AN114" s="10"/>
      <c r="AO114" s="10"/>
      <c r="AP114" s="10"/>
      <c r="AQ114" s="10"/>
      <c r="AR114" s="10"/>
      <c r="AS114" s="14"/>
      <c r="AT114" s="10"/>
      <c r="AU114" s="10"/>
      <c r="AV114" s="10"/>
      <c r="AW114" s="10"/>
      <c r="AX114" s="14"/>
      <c r="AY114" s="219"/>
      <c r="AZ114" s="41"/>
      <c r="BB114" s="342"/>
      <c r="BC114" s="10"/>
      <c r="BD114" s="10"/>
      <c r="BE114" s="14"/>
      <c r="BF114" s="340"/>
    </row>
    <row r="115" spans="1:58" s="6" customFormat="1">
      <c r="A115" s="29"/>
      <c r="B115" s="18" t="s">
        <v>173</v>
      </c>
      <c r="C115" s="14"/>
      <c r="D115" s="49">
        <v>9.3966506344884335E-2</v>
      </c>
      <c r="E115" s="49"/>
      <c r="F115" s="49">
        <v>0.17898389433230813</v>
      </c>
      <c r="G115" s="22"/>
      <c r="H115" s="22">
        <v>0.13907169293175217</v>
      </c>
      <c r="I115" s="22"/>
      <c r="J115" s="23"/>
      <c r="K115" s="49">
        <f>+K101/K16</f>
        <v>0.1369025581624683</v>
      </c>
      <c r="L115" s="49"/>
      <c r="M115" s="49">
        <f>+M101/M16</f>
        <v>-3.5747113162192E-2</v>
      </c>
      <c r="N115" s="22"/>
      <c r="O115" s="22">
        <f>+O101/O16</f>
        <v>8.2246985606571565E-2</v>
      </c>
      <c r="P115" s="22"/>
      <c r="Q115" s="23"/>
      <c r="R115" s="49">
        <f>+R101/R16</f>
        <v>0.13571070186453757</v>
      </c>
      <c r="S115" s="49"/>
      <c r="T115" s="49">
        <f>+T101/T16</f>
        <v>4.850398966374482E-2</v>
      </c>
      <c r="U115" s="22"/>
      <c r="V115" s="22">
        <f>+V101/V16</f>
        <v>8.4079480444481242E-2</v>
      </c>
      <c r="W115" s="22"/>
      <c r="X115" s="23"/>
      <c r="Y115" s="49">
        <f>+Y101/Y16</f>
        <v>7.0523131029525218E-2</v>
      </c>
      <c r="Z115" s="49"/>
      <c r="AA115" s="49">
        <f>+AA101/AA16</f>
        <v>5.5395699894132358E-2</v>
      </c>
      <c r="AB115" s="22"/>
      <c r="AC115" s="22">
        <f>+AC101/AC16</f>
        <v>6.4303814497324113E-2</v>
      </c>
      <c r="AD115" s="22"/>
      <c r="AE115" s="23"/>
      <c r="AF115" s="49">
        <v>0.25621565928838114</v>
      </c>
      <c r="AG115" s="49"/>
      <c r="AH115" s="49">
        <f>+AH101/AH16</f>
        <v>3.8994750540446169E-2</v>
      </c>
      <c r="AI115" s="22"/>
      <c r="AJ115" s="22">
        <f>+AJ101/AJ16</f>
        <v>0.17229820291131964</v>
      </c>
      <c r="AK115" s="22"/>
      <c r="AL115" s="23"/>
      <c r="AM115" s="49">
        <f>+AM101/AM16</f>
        <v>0.17175946286409893</v>
      </c>
      <c r="AN115" s="49"/>
      <c r="AO115" s="49">
        <f>+AO101/AO16</f>
        <v>0.10521339355826846</v>
      </c>
      <c r="AP115" s="22"/>
      <c r="AQ115" s="22">
        <f>+AQ101/AQ16</f>
        <v>0.1457134055750188</v>
      </c>
      <c r="AR115" s="22"/>
      <c r="AS115" s="23"/>
      <c r="AT115" s="49">
        <f>+AT101/AT16</f>
        <v>0.13719104540062854</v>
      </c>
      <c r="AU115" s="49"/>
      <c r="AV115" s="49">
        <f>+AV101/AV16</f>
        <v>6.8021068655368666E-2</v>
      </c>
      <c r="AW115" s="22"/>
      <c r="AX115" s="14"/>
      <c r="AY115" s="49">
        <f>+AY101/AY16</f>
        <v>0.10853721359670483</v>
      </c>
      <c r="AZ115" s="41"/>
      <c r="BB115" s="334" t="s">
        <v>173</v>
      </c>
      <c r="BC115" s="49">
        <f>+BC101/BC16</f>
        <v>0.13719104540062854</v>
      </c>
      <c r="BD115" s="49">
        <f>+BD101/BD16</f>
        <v>6.8021068655368666E-2</v>
      </c>
      <c r="BE115" s="14"/>
      <c r="BF115" s="343">
        <f>+BF101/BF16</f>
        <v>0.10853721359670458</v>
      </c>
    </row>
    <row r="116" spans="1:58" s="6" customFormat="1" ht="5.25" customHeight="1">
      <c r="A116" s="29"/>
      <c r="B116" s="18"/>
      <c r="C116" s="14"/>
      <c r="D116" s="22"/>
      <c r="E116" s="22"/>
      <c r="F116" s="22"/>
      <c r="G116" s="22"/>
      <c r="H116" s="22"/>
      <c r="I116" s="22"/>
      <c r="J116" s="23"/>
      <c r="K116" s="22"/>
      <c r="L116" s="22"/>
      <c r="M116" s="22"/>
      <c r="N116" s="22"/>
      <c r="O116" s="22"/>
      <c r="P116" s="22"/>
      <c r="Q116" s="23"/>
      <c r="R116" s="22"/>
      <c r="S116" s="22"/>
      <c r="T116" s="22"/>
      <c r="U116" s="22"/>
      <c r="V116" s="22"/>
      <c r="W116" s="22"/>
      <c r="X116" s="23"/>
      <c r="Y116" s="22"/>
      <c r="Z116" s="22"/>
      <c r="AA116" s="22"/>
      <c r="AB116" s="22"/>
      <c r="AC116" s="22"/>
      <c r="AD116" s="22"/>
      <c r="AE116" s="23"/>
      <c r="AF116" s="22"/>
      <c r="AG116" s="22"/>
      <c r="AH116" s="22"/>
      <c r="AI116" s="22"/>
      <c r="AJ116" s="22"/>
      <c r="AK116" s="22"/>
      <c r="AL116" s="23"/>
      <c r="AM116" s="22"/>
      <c r="AN116" s="22"/>
      <c r="AO116" s="22"/>
      <c r="AP116" s="22"/>
      <c r="AQ116" s="22"/>
      <c r="AR116" s="22"/>
      <c r="AS116" s="23"/>
      <c r="AT116" s="22"/>
      <c r="AU116" s="22"/>
      <c r="AV116" s="22"/>
      <c r="AW116" s="22"/>
      <c r="AX116" s="14"/>
      <c r="AY116" s="22"/>
      <c r="AZ116" s="41"/>
      <c r="BB116" s="334"/>
      <c r="BC116" s="22"/>
      <c r="BD116" s="22"/>
      <c r="BE116" s="14"/>
      <c r="BF116" s="344"/>
    </row>
    <row r="117" spans="1:58" s="6" customFormat="1">
      <c r="A117" s="29"/>
      <c r="B117" s="18" t="s">
        <v>174</v>
      </c>
      <c r="C117" s="14"/>
      <c r="D117" s="49">
        <v>0.76205111185674435</v>
      </c>
      <c r="E117" s="49"/>
      <c r="F117" s="49">
        <v>0.81361176232107646</v>
      </c>
      <c r="G117" s="22"/>
      <c r="H117" s="22">
        <v>0.78940613669093473</v>
      </c>
      <c r="I117" s="22"/>
      <c r="J117" s="23"/>
      <c r="K117" s="49">
        <f>+K62/K16</f>
        <v>0.73702881695393541</v>
      </c>
      <c r="L117" s="49"/>
      <c r="M117" s="49">
        <f>+M62/M16</f>
        <v>0.94851410984081519</v>
      </c>
      <c r="N117" s="22"/>
      <c r="O117" s="22">
        <f>+O62/O16</f>
        <v>0.8039785521095153</v>
      </c>
      <c r="P117" s="22"/>
      <c r="Q117" s="23"/>
      <c r="R117" s="49">
        <f>+R62/R16</f>
        <v>0.77951061297096202</v>
      </c>
      <c r="S117" s="49"/>
      <c r="T117" s="49">
        <f>+T62/T16</f>
        <v>0.87043224761359084</v>
      </c>
      <c r="U117" s="22"/>
      <c r="V117" s="22">
        <f>+V62/V16</f>
        <v>0.83334127498810395</v>
      </c>
      <c r="W117" s="22"/>
      <c r="X117" s="23"/>
      <c r="Y117" s="49">
        <f>+Y62/Y16</f>
        <v>0.86735225088993817</v>
      </c>
      <c r="Z117" s="49"/>
      <c r="AA117" s="49">
        <f>+AA62/AA16</f>
        <v>0.88493443030186592</v>
      </c>
      <c r="AB117" s="22"/>
      <c r="AC117" s="22">
        <f>+AC62/AC16</f>
        <v>0.87458078414915685</v>
      </c>
      <c r="AD117" s="22"/>
      <c r="AE117" s="23"/>
      <c r="AF117" s="49">
        <v>0.62435726111870016</v>
      </c>
      <c r="AG117" s="49"/>
      <c r="AH117" s="49">
        <f>+AH62/AH16</f>
        <v>0.85907103925601125</v>
      </c>
      <c r="AI117" s="22"/>
      <c r="AJ117" s="22">
        <f>+AJ62/AJ16</f>
        <v>0.71503261714894839</v>
      </c>
      <c r="AK117" s="22"/>
      <c r="AL117" s="23"/>
      <c r="AM117" s="49">
        <f>+AM62/AM16</f>
        <v>0.73350665926283376</v>
      </c>
      <c r="AN117" s="49"/>
      <c r="AO117" s="49">
        <f>+AO62/AO16</f>
        <v>0.80859876481184823</v>
      </c>
      <c r="AP117" s="22"/>
      <c r="AQ117" s="22">
        <f>+AQ62/AQ16</f>
        <v>0.76289762560374008</v>
      </c>
      <c r="AR117" s="22"/>
      <c r="AS117" s="23"/>
      <c r="AT117" s="49">
        <f>+AT62/AT16</f>
        <v>0.75650941575502351</v>
      </c>
      <c r="AU117" s="49"/>
      <c r="AV117" s="49">
        <f>+AV62/AV16</f>
        <v>0.86619485620718828</v>
      </c>
      <c r="AW117" s="22"/>
      <c r="AX117" s="14"/>
      <c r="AY117" s="49">
        <f>+AY62/AY16</f>
        <v>0.80194687735242087</v>
      </c>
      <c r="AZ117" s="41"/>
      <c r="BB117" s="334" t="s">
        <v>174</v>
      </c>
      <c r="BC117" s="49">
        <f>+BC62/BC16</f>
        <v>0.75650941575502351</v>
      </c>
      <c r="BD117" s="49">
        <f>+BD62/BD16</f>
        <v>0.86619485620718828</v>
      </c>
      <c r="BE117" s="14"/>
      <c r="BF117" s="343">
        <f>+BF62/BF16</f>
        <v>0.80194687735242087</v>
      </c>
    </row>
    <row r="118" spans="1:58" s="6" customFormat="1" ht="4.5" customHeight="1">
      <c r="A118" s="29"/>
      <c r="B118" s="18"/>
      <c r="C118" s="14"/>
      <c r="D118" s="22"/>
      <c r="E118" s="22"/>
      <c r="F118" s="22"/>
      <c r="G118" s="22"/>
      <c r="H118" s="22"/>
      <c r="I118" s="22"/>
      <c r="J118" s="23"/>
      <c r="K118" s="22"/>
      <c r="L118" s="22"/>
      <c r="M118" s="22"/>
      <c r="N118" s="22"/>
      <c r="O118" s="22"/>
      <c r="P118" s="22"/>
      <c r="Q118" s="23"/>
      <c r="R118" s="22"/>
      <c r="S118" s="22"/>
      <c r="T118" s="22"/>
      <c r="U118" s="22"/>
      <c r="V118" s="22"/>
      <c r="W118" s="22"/>
      <c r="X118" s="23"/>
      <c r="Y118" s="22"/>
      <c r="Z118" s="22"/>
      <c r="AA118" s="22"/>
      <c r="AB118" s="22"/>
      <c r="AC118" s="22"/>
      <c r="AD118" s="22"/>
      <c r="AE118" s="23"/>
      <c r="AF118" s="22"/>
      <c r="AG118" s="22"/>
      <c r="AH118" s="22"/>
      <c r="AI118" s="22"/>
      <c r="AJ118" s="22"/>
      <c r="AK118" s="22"/>
      <c r="AL118" s="23"/>
      <c r="AM118" s="22"/>
      <c r="AN118" s="22"/>
      <c r="AO118" s="22"/>
      <c r="AP118" s="22"/>
      <c r="AQ118" s="22"/>
      <c r="AR118" s="22"/>
      <c r="AS118" s="23"/>
      <c r="AT118" s="22"/>
      <c r="AU118" s="22"/>
      <c r="AV118" s="22"/>
      <c r="AW118" s="22"/>
      <c r="AX118" s="14"/>
      <c r="AY118" s="22"/>
      <c r="AZ118" s="41"/>
      <c r="BB118" s="334"/>
      <c r="BC118" s="22"/>
      <c r="BD118" s="22"/>
      <c r="BE118" s="14"/>
      <c r="BF118" s="344"/>
    </row>
    <row r="119" spans="1:58" s="6" customFormat="1">
      <c r="A119" s="29"/>
      <c r="B119" s="18" t="s">
        <v>175</v>
      </c>
      <c r="C119" s="14"/>
      <c r="D119" s="49">
        <v>0.17002175763409916</v>
      </c>
      <c r="E119" s="49"/>
      <c r="F119" s="49">
        <v>3.2923137792959654E-2</v>
      </c>
      <c r="G119" s="22"/>
      <c r="H119" s="22">
        <v>9.7285356585746441E-2</v>
      </c>
      <c r="I119" s="22"/>
      <c r="J119" s="23"/>
      <c r="K119" s="49">
        <f>+K94/K16</f>
        <v>9.6394772807693055E-2</v>
      </c>
      <c r="L119" s="49"/>
      <c r="M119" s="49">
        <f>+M94/M16</f>
        <v>6.5992462755470244E-2</v>
      </c>
      <c r="N119" s="22"/>
      <c r="O119" s="22">
        <f>+O94/O16</f>
        <v>8.6770337092426264E-2</v>
      </c>
      <c r="P119" s="22"/>
      <c r="Q119" s="23"/>
      <c r="R119" s="49">
        <f>+R94/R16</f>
        <v>7.0346170108586528E-2</v>
      </c>
      <c r="S119" s="49"/>
      <c r="T119" s="49">
        <f>+T94/T16</f>
        <v>6.6509814641449783E-2</v>
      </c>
      <c r="U119" s="22"/>
      <c r="V119" s="22">
        <f>+V94/V16</f>
        <v>6.8074834410094515E-2</v>
      </c>
      <c r="W119" s="22"/>
      <c r="X119" s="23"/>
      <c r="Y119" s="49">
        <f>+Y94/Y16</f>
        <v>4.8673019341074521E-2</v>
      </c>
      <c r="Z119" s="49"/>
      <c r="AA119" s="49">
        <f>+AA94/AA16</f>
        <v>4.6747431059298322E-2</v>
      </c>
      <c r="AB119" s="22"/>
      <c r="AC119" s="22">
        <f>+AC94/AC16</f>
        <v>4.7881355315115462E-2</v>
      </c>
      <c r="AD119" s="22"/>
      <c r="AE119" s="23"/>
      <c r="AF119" s="49">
        <v>0.11942707959291868</v>
      </c>
      <c r="AG119" s="49"/>
      <c r="AH119" s="49">
        <f>+AH94/AH16</f>
        <v>8.830596573526836E-2</v>
      </c>
      <c r="AI119" s="22"/>
      <c r="AJ119" s="22">
        <f>+AJ94/AJ16</f>
        <v>9.9070292302864904E-2</v>
      </c>
      <c r="AK119" s="22"/>
      <c r="AL119" s="23"/>
      <c r="AM119" s="49">
        <f>+AM94/AM16</f>
        <v>6.1425744822608305E-2</v>
      </c>
      <c r="AN119" s="49"/>
      <c r="AO119" s="49">
        <f>+AO94/AO16</f>
        <v>5.3597949976700761E-2</v>
      </c>
      <c r="AP119" s="22"/>
      <c r="AQ119" s="22">
        <f>+AQ94/AQ16</f>
        <v>5.8361954652422984E-2</v>
      </c>
      <c r="AR119" s="22"/>
      <c r="AS119" s="23"/>
      <c r="AT119" s="49">
        <f>+AT94/AT16</f>
        <v>8.8630499635161605E-2</v>
      </c>
      <c r="AU119" s="49"/>
      <c r="AV119" s="49">
        <f>+AV94/AV16</f>
        <v>5.4240159273901384E-2</v>
      </c>
      <c r="AW119" s="22"/>
      <c r="AX119" s="14"/>
      <c r="AY119" s="49">
        <f>+AY94/AY16</f>
        <v>7.4384217147307974E-2</v>
      </c>
      <c r="AZ119" s="41"/>
      <c r="BB119" s="334" t="s">
        <v>175</v>
      </c>
      <c r="BC119" s="49">
        <f>+BC94/BC16</f>
        <v>8.8630499635161605E-2</v>
      </c>
      <c r="BD119" s="49">
        <f>+BD94/BD16</f>
        <v>5.4240159273901384E-2</v>
      </c>
      <c r="BE119" s="14"/>
      <c r="BF119" s="343">
        <f>+BF94/BF16</f>
        <v>7.4384217147307974E-2</v>
      </c>
    </row>
    <row r="120" spans="1:58" s="6" customFormat="1" ht="5.25" customHeight="1">
      <c r="A120" s="29"/>
      <c r="B120" s="29"/>
      <c r="C120" s="14"/>
      <c r="D120" s="9"/>
      <c r="E120" s="9"/>
      <c r="F120" s="9"/>
      <c r="G120" s="9"/>
      <c r="H120" s="9"/>
      <c r="I120" s="9"/>
      <c r="J120" s="14"/>
      <c r="K120" s="9"/>
      <c r="L120" s="9"/>
      <c r="M120" s="9"/>
      <c r="N120" s="9"/>
      <c r="O120" s="9"/>
      <c r="P120" s="9"/>
      <c r="Q120" s="14"/>
      <c r="R120" s="9"/>
      <c r="S120" s="9"/>
      <c r="T120" s="9"/>
      <c r="U120" s="9"/>
      <c r="V120" s="9"/>
      <c r="W120" s="9"/>
      <c r="X120" s="14"/>
      <c r="Y120" s="9"/>
      <c r="Z120" s="9"/>
      <c r="AA120" s="9"/>
      <c r="AB120" s="9"/>
      <c r="AC120" s="9"/>
      <c r="AD120" s="9"/>
      <c r="AE120" s="14"/>
      <c r="AF120" s="9"/>
      <c r="AG120" s="9"/>
      <c r="AH120" s="9"/>
      <c r="AI120" s="9"/>
      <c r="AJ120" s="9"/>
      <c r="AK120" s="9"/>
      <c r="AL120" s="14"/>
      <c r="AM120" s="9"/>
      <c r="AN120" s="9"/>
      <c r="AO120" s="9"/>
      <c r="AP120" s="9"/>
      <c r="AQ120" s="9"/>
      <c r="AR120" s="9"/>
      <c r="AS120" s="14"/>
      <c r="AT120" s="9"/>
      <c r="AU120" s="9"/>
      <c r="AV120" s="9"/>
      <c r="AW120" s="9"/>
      <c r="AX120" s="14"/>
      <c r="AY120" s="9"/>
      <c r="AZ120" s="41"/>
      <c r="BB120" s="331"/>
      <c r="BC120" s="9"/>
      <c r="BD120" s="9"/>
      <c r="BE120" s="14"/>
      <c r="BF120" s="333"/>
    </row>
    <row r="121" spans="1:58" s="6" customFormat="1">
      <c r="A121" s="29"/>
      <c r="B121" s="18" t="s">
        <v>176</v>
      </c>
      <c r="C121" s="14"/>
      <c r="D121" s="49">
        <v>3.5065553939874032E-3</v>
      </c>
      <c r="E121" s="49"/>
      <c r="F121" s="49">
        <v>5.9295537570761342E-3</v>
      </c>
      <c r="G121" s="10"/>
      <c r="H121" s="22">
        <v>4.7920547001171002E-3</v>
      </c>
      <c r="I121" s="10"/>
      <c r="J121" s="17"/>
      <c r="K121" s="49">
        <f>+K72/K16</f>
        <v>2.9673852075903305E-2</v>
      </c>
      <c r="L121" s="49"/>
      <c r="M121" s="49">
        <f>+M72/M16</f>
        <v>2.1240540565906556E-2</v>
      </c>
      <c r="N121" s="9"/>
      <c r="O121" s="22">
        <f>+O72/O16</f>
        <v>2.7004125191486872E-2</v>
      </c>
      <c r="P121" s="9"/>
      <c r="Q121" s="14"/>
      <c r="R121" s="49">
        <f>+R72/R16</f>
        <v>1.4432515055913905E-2</v>
      </c>
      <c r="S121" s="49"/>
      <c r="T121" s="49">
        <f>+T72/T16</f>
        <v>1.4553948081214529E-2</v>
      </c>
      <c r="U121" s="10"/>
      <c r="V121" s="22">
        <f>+V72/V16</f>
        <v>1.4504410157320411E-2</v>
      </c>
      <c r="W121" s="10"/>
      <c r="X121" s="14"/>
      <c r="Y121" s="49">
        <f>+Y72/Y16</f>
        <v>1.3451598739461999E-2</v>
      </c>
      <c r="Z121" s="49"/>
      <c r="AA121" s="49">
        <f>+AA72/AA16</f>
        <v>1.2922438744703408E-2</v>
      </c>
      <c r="AB121" s="10"/>
      <c r="AC121" s="22">
        <f>+AC72/AC16</f>
        <v>1.3234046038403472E-2</v>
      </c>
      <c r="AD121" s="10"/>
      <c r="AE121" s="14"/>
      <c r="AF121" s="49">
        <v>1.3580406865550202E-2</v>
      </c>
      <c r="AG121" s="49"/>
      <c r="AH121" s="49">
        <f>+AH72/AH16</f>
        <v>1.3628244468274257E-2</v>
      </c>
      <c r="AI121" s="10"/>
      <c r="AJ121" s="22">
        <f>+AJ72/AJ16</f>
        <v>1.3598887636866914E-2</v>
      </c>
      <c r="AK121" s="10"/>
      <c r="AL121" s="14"/>
      <c r="AM121" s="49">
        <f>+AM72/AM16</f>
        <v>3.3308133050458939E-2</v>
      </c>
      <c r="AN121" s="49"/>
      <c r="AO121" s="49">
        <f>+AO72/AO16</f>
        <v>3.2589891653182573E-2</v>
      </c>
      <c r="AP121" s="10"/>
      <c r="AQ121" s="22">
        <f>+AQ72/AQ16</f>
        <v>3.3027014168818092E-2</v>
      </c>
      <c r="AR121" s="10"/>
      <c r="AS121" s="14"/>
      <c r="AT121" s="49">
        <f>+AT72/AT16</f>
        <v>2.1012321723697252E-2</v>
      </c>
      <c r="AU121" s="49"/>
      <c r="AV121" s="49">
        <f>+AV72/AV16</f>
        <v>1.6779544937976575E-2</v>
      </c>
      <c r="AW121" s="10"/>
      <c r="AX121" s="14"/>
      <c r="AY121" s="49">
        <f>+AY72/AY16</f>
        <v>1.9258883602295763E-2</v>
      </c>
      <c r="AZ121" s="41"/>
      <c r="BB121" s="334" t="s">
        <v>176</v>
      </c>
      <c r="BC121" s="49">
        <f>+BC72/BC16</f>
        <v>2.1012321723697252E-2</v>
      </c>
      <c r="BD121" s="49">
        <f>+BD72/BD16</f>
        <v>1.6779544937976575E-2</v>
      </c>
      <c r="BE121" s="14"/>
      <c r="BF121" s="343">
        <f>+BF72/BF16</f>
        <v>1.9258883602295763E-2</v>
      </c>
    </row>
    <row r="122" spans="1:58" s="6" customFormat="1">
      <c r="A122" s="29"/>
      <c r="B122" s="29"/>
      <c r="C122" s="14"/>
      <c r="D122" s="10"/>
      <c r="E122" s="10"/>
      <c r="F122" s="10"/>
      <c r="G122" s="10"/>
      <c r="H122" s="10"/>
      <c r="I122" s="10"/>
      <c r="J122" s="17"/>
      <c r="K122" s="9"/>
      <c r="L122" s="9"/>
      <c r="M122" s="9"/>
      <c r="N122" s="9"/>
      <c r="O122" s="9"/>
      <c r="P122" s="9"/>
      <c r="Q122" s="14"/>
      <c r="R122" s="10"/>
      <c r="S122" s="10"/>
      <c r="T122" s="10"/>
      <c r="U122" s="10"/>
      <c r="V122" s="10"/>
      <c r="W122" s="10"/>
      <c r="X122" s="14"/>
      <c r="Y122" s="10"/>
      <c r="Z122" s="10"/>
      <c r="AA122" s="10"/>
      <c r="AB122" s="10"/>
      <c r="AC122" s="10"/>
      <c r="AD122" s="10"/>
      <c r="AE122" s="14"/>
      <c r="AF122" s="10"/>
      <c r="AG122" s="10"/>
      <c r="AH122" s="10"/>
      <c r="AI122" s="10"/>
      <c r="AJ122" s="10"/>
      <c r="AK122" s="10"/>
      <c r="AL122" s="14"/>
      <c r="AM122" s="10"/>
      <c r="AN122" s="10"/>
      <c r="AO122" s="10"/>
      <c r="AP122" s="10"/>
      <c r="AQ122" s="10"/>
      <c r="AR122" s="10"/>
      <c r="AS122" s="14"/>
      <c r="AT122" s="10"/>
      <c r="AU122" s="10"/>
      <c r="AV122" s="10"/>
      <c r="AW122" s="10"/>
      <c r="AX122" s="14"/>
      <c r="AY122" s="41"/>
      <c r="AZ122" s="41"/>
      <c r="BB122" s="331"/>
      <c r="BC122" s="10"/>
      <c r="BD122" s="10"/>
      <c r="BE122" s="14"/>
      <c r="BF122" s="248"/>
    </row>
    <row r="123" spans="1:58" s="6" customFormat="1">
      <c r="A123" s="29"/>
      <c r="B123" s="29"/>
      <c r="C123" s="14"/>
      <c r="D123" s="9"/>
      <c r="E123" s="9"/>
      <c r="F123" s="9"/>
      <c r="G123" s="9"/>
      <c r="H123" s="9"/>
      <c r="I123" s="9"/>
      <c r="J123" s="14"/>
      <c r="K123" s="9"/>
      <c r="L123" s="9"/>
      <c r="M123" s="9"/>
      <c r="N123" s="9"/>
      <c r="O123" s="9"/>
      <c r="P123" s="9"/>
      <c r="Q123" s="14"/>
      <c r="R123" s="9"/>
      <c r="S123" s="9"/>
      <c r="T123" s="9"/>
      <c r="U123" s="9"/>
      <c r="V123" s="9"/>
      <c r="W123" s="9"/>
      <c r="X123" s="14"/>
      <c r="Y123" s="9"/>
      <c r="Z123" s="9"/>
      <c r="AA123" s="9"/>
      <c r="AB123" s="9"/>
      <c r="AC123" s="9"/>
      <c r="AD123" s="9"/>
      <c r="AE123" s="14"/>
      <c r="AF123" s="9"/>
      <c r="AG123" s="9"/>
      <c r="AH123" s="9"/>
      <c r="AI123" s="9"/>
      <c r="AJ123" s="9"/>
      <c r="AK123" s="9"/>
      <c r="AL123" s="14"/>
      <c r="AM123" s="9"/>
      <c r="AN123" s="9"/>
      <c r="AO123" s="9"/>
      <c r="AP123" s="9"/>
      <c r="AQ123" s="9"/>
      <c r="AR123" s="9"/>
      <c r="AS123" s="14"/>
      <c r="AT123" s="9"/>
      <c r="AU123" s="9"/>
      <c r="AV123" s="9"/>
      <c r="AW123" s="9"/>
      <c r="AX123" s="14"/>
      <c r="AY123" s="41"/>
      <c r="AZ123" s="41"/>
      <c r="BB123" s="331"/>
      <c r="BC123" s="9"/>
      <c r="BD123" s="9"/>
      <c r="BE123" s="14"/>
      <c r="BF123" s="248"/>
    </row>
    <row r="124" spans="1:58">
      <c r="BA124"/>
      <c r="BB124" s="246" t="s">
        <v>172</v>
      </c>
      <c r="BC124" s="250">
        <f>+BC113</f>
        <v>95847762.865377724</v>
      </c>
      <c r="BD124" s="250">
        <f>+BD113</f>
        <v>33608896.79782933</v>
      </c>
      <c r="BE124" s="14"/>
      <c r="BF124" s="251">
        <f>+BF113</f>
        <v>129456659.66320682</v>
      </c>
    </row>
    <row r="125" spans="1:58" ht="15.75" customHeight="1">
      <c r="BA125"/>
      <c r="BB125" s="222"/>
      <c r="BC125" s="41"/>
      <c r="BD125" s="41"/>
      <c r="BE125" s="14"/>
      <c r="BF125" s="248"/>
    </row>
    <row r="126" spans="1:58" ht="15.75" customHeight="1">
      <c r="BA126"/>
      <c r="BB126" s="239" t="s">
        <v>177</v>
      </c>
      <c r="BC126" s="254">
        <f>+D101</f>
        <v>8428917.4861775339</v>
      </c>
      <c r="BD126" s="254">
        <f>+F101</f>
        <v>18144018.361853451</v>
      </c>
      <c r="BE126" s="14"/>
      <c r="BF126" s="255">
        <f>+BC126+BD126</f>
        <v>26572935.848030984</v>
      </c>
    </row>
    <row r="127" spans="1:58" ht="15.75" customHeight="1">
      <c r="L127" s="50"/>
      <c r="M127" s="50"/>
      <c r="N127" s="50"/>
      <c r="O127" s="50"/>
      <c r="P127" s="50"/>
      <c r="R127" s="24"/>
      <c r="BA127"/>
      <c r="BB127" s="239" t="s">
        <v>178</v>
      </c>
      <c r="BC127" s="254">
        <f>+K101</f>
        <v>29965180.765061058</v>
      </c>
      <c r="BD127" s="254">
        <f>+M101</f>
        <v>-3624269.4169918001</v>
      </c>
      <c r="BE127" s="14"/>
      <c r="BF127" s="255">
        <f t="shared" ref="BF127:BF131" si="80">+BC127+BD127</f>
        <v>26340911.348069258</v>
      </c>
    </row>
    <row r="128" spans="1:58" ht="15.75" customHeight="1">
      <c r="BA128"/>
      <c r="BB128" s="239" t="s">
        <v>179</v>
      </c>
      <c r="BC128" s="254">
        <f>+R101</f>
        <v>5650585.9572293563</v>
      </c>
      <c r="BD128" s="254">
        <f>+T101</f>
        <v>2931017.0916850194</v>
      </c>
      <c r="BE128" s="14"/>
      <c r="BF128" s="255">
        <f t="shared" si="80"/>
        <v>8581603.0489143766</v>
      </c>
    </row>
    <row r="129" spans="12:58" ht="15.75" customHeight="1"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K129"/>
      <c r="AL129"/>
      <c r="AM129"/>
      <c r="BA129"/>
      <c r="BB129" s="239" t="s">
        <v>180</v>
      </c>
      <c r="BC129" s="254">
        <f>+Y101</f>
        <v>10073977.590924725</v>
      </c>
      <c r="BD129" s="254">
        <f>+AA101</f>
        <v>5524618.7615036964</v>
      </c>
      <c r="BE129" s="14"/>
      <c r="BF129" s="255">
        <f t="shared" si="80"/>
        <v>15598596.352428421</v>
      </c>
    </row>
    <row r="130" spans="12:58" ht="15.75" customHeight="1"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K130"/>
      <c r="AL130"/>
      <c r="AM130"/>
      <c r="BA130"/>
      <c r="BB130" s="239" t="s">
        <v>181</v>
      </c>
      <c r="BC130" s="254">
        <f>+AF101</f>
        <v>19472700.049999997</v>
      </c>
      <c r="BD130" s="254">
        <f>+AH101</f>
        <v>1865681.7599999979</v>
      </c>
      <c r="BE130" s="14"/>
      <c r="BF130" s="255">
        <f t="shared" si="80"/>
        <v>21338381.809999995</v>
      </c>
    </row>
    <row r="131" spans="12:58" ht="15.75" customHeight="1"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K131"/>
      <c r="AL131"/>
      <c r="AM131"/>
      <c r="BA131"/>
      <c r="BB131" s="239" t="s">
        <v>182</v>
      </c>
      <c r="BC131" s="254">
        <f>+AM101</f>
        <v>22256401.015985057</v>
      </c>
      <c r="BD131" s="254">
        <f>+AO101</f>
        <v>8767830.2397789657</v>
      </c>
      <c r="BE131" s="14"/>
      <c r="BF131" s="255">
        <f t="shared" si="80"/>
        <v>31024231.255764022</v>
      </c>
    </row>
    <row r="132" spans="12:58"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K132"/>
      <c r="AL132"/>
      <c r="AM132"/>
      <c r="BA132"/>
      <c r="BB132" s="247" t="s">
        <v>173</v>
      </c>
      <c r="BC132" s="252">
        <f>+BC115</f>
        <v>0.13719104540062854</v>
      </c>
      <c r="BD132" s="252">
        <f>+BD115</f>
        <v>6.8021068655368666E-2</v>
      </c>
      <c r="BE132" s="14"/>
      <c r="BF132" s="267">
        <f>+BF115</f>
        <v>0.10853721359670458</v>
      </c>
    </row>
    <row r="133" spans="12:58"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K133"/>
      <c r="AL133"/>
      <c r="AM133"/>
      <c r="BA133"/>
      <c r="BB133" s="222"/>
      <c r="BC133" s="41"/>
      <c r="BD133" s="41"/>
      <c r="BE133" s="14"/>
      <c r="BF133" s="248"/>
    </row>
    <row r="134" spans="12:58" ht="15.6">
      <c r="BA134"/>
      <c r="BB134" s="239" t="s">
        <v>177</v>
      </c>
      <c r="BC134" s="261">
        <f>+D115</f>
        <v>9.3966506344884335E-2</v>
      </c>
      <c r="BD134" s="261">
        <f>+F115</f>
        <v>0.17898389433230813</v>
      </c>
      <c r="BE134" s="14"/>
      <c r="BF134" s="262">
        <f>+H115</f>
        <v>0.13907169293175217</v>
      </c>
    </row>
    <row r="135" spans="12:58" ht="15.6">
      <c r="BA135"/>
      <c r="BB135" s="239" t="s">
        <v>178</v>
      </c>
      <c r="BC135" s="261">
        <f>+K115</f>
        <v>0.1369025581624683</v>
      </c>
      <c r="BD135" s="261">
        <f>+M115</f>
        <v>-3.5747113162192E-2</v>
      </c>
      <c r="BE135" s="14"/>
      <c r="BF135" s="262">
        <f>+O115</f>
        <v>8.2246985606571565E-2</v>
      </c>
    </row>
    <row r="136" spans="12:58" ht="15.6">
      <c r="BA136"/>
      <c r="BB136" s="239" t="s">
        <v>179</v>
      </c>
      <c r="BC136" s="261">
        <f>+R115</f>
        <v>0.13571070186453757</v>
      </c>
      <c r="BD136" s="261">
        <f>+T115</f>
        <v>4.850398966374482E-2</v>
      </c>
      <c r="BE136" s="14"/>
      <c r="BF136" s="262">
        <f>+V115</f>
        <v>8.4079480444481242E-2</v>
      </c>
    </row>
    <row r="137" spans="12:58" ht="15.6">
      <c r="BA137"/>
      <c r="BB137" s="239" t="s">
        <v>180</v>
      </c>
      <c r="BC137" s="261">
        <f>+Y115</f>
        <v>7.0523131029525218E-2</v>
      </c>
      <c r="BD137" s="261">
        <f>+AA115</f>
        <v>5.5395699894132358E-2</v>
      </c>
      <c r="BE137" s="14"/>
      <c r="BF137" s="262">
        <f>+AC115</f>
        <v>6.4303814497324113E-2</v>
      </c>
    </row>
    <row r="138" spans="12:58" ht="15.6">
      <c r="BA138"/>
      <c r="BB138" s="239" t="s">
        <v>181</v>
      </c>
      <c r="BC138" s="261">
        <f>+AF115</f>
        <v>0.25621565928838114</v>
      </c>
      <c r="BD138" s="261">
        <f>+AH115</f>
        <v>3.8994750540446169E-2</v>
      </c>
      <c r="BE138" s="14"/>
      <c r="BF138" s="262">
        <f>+AJ115</f>
        <v>0.17229820291131964</v>
      </c>
    </row>
    <row r="139" spans="12:58" ht="15.6">
      <c r="BA139"/>
      <c r="BB139" s="239" t="s">
        <v>182</v>
      </c>
      <c r="BC139" s="261">
        <f>+AM115</f>
        <v>0.17175946286409893</v>
      </c>
      <c r="BD139" s="261">
        <f>+AO115</f>
        <v>0.10521339355826846</v>
      </c>
      <c r="BE139" s="14"/>
      <c r="BF139" s="262">
        <f>+AQ115</f>
        <v>0.1457134055750188</v>
      </c>
    </row>
    <row r="140" spans="12:58">
      <c r="BA140"/>
      <c r="BB140" s="247" t="s">
        <v>183</v>
      </c>
      <c r="BC140" s="252">
        <f>+BC117</f>
        <v>0.75650941575502351</v>
      </c>
      <c r="BD140" s="252">
        <f>+BD117</f>
        <v>0.86619485620718828</v>
      </c>
      <c r="BE140" s="346"/>
      <c r="BF140" s="267">
        <f>+BF117</f>
        <v>0.80194687735242087</v>
      </c>
    </row>
    <row r="141" spans="12:58">
      <c r="BA141"/>
      <c r="BB141" s="222"/>
      <c r="BC141" s="220"/>
      <c r="BD141" s="220"/>
      <c r="BE141" s="23"/>
      <c r="BF141" s="280"/>
    </row>
    <row r="142" spans="12:58" ht="15.6">
      <c r="BA142"/>
      <c r="BB142" s="239" t="s">
        <v>177</v>
      </c>
      <c r="BC142" s="281">
        <f>+D117</f>
        <v>0.76205111185674435</v>
      </c>
      <c r="BD142" s="281">
        <f>+F117</f>
        <v>0.81361176232107646</v>
      </c>
      <c r="BE142" s="23"/>
      <c r="BF142" s="282">
        <f>+H117</f>
        <v>0.78940613669093473</v>
      </c>
    </row>
    <row r="143" spans="12:58" ht="15.6">
      <c r="BA143"/>
      <c r="BB143" s="239" t="s">
        <v>178</v>
      </c>
      <c r="BC143" s="281">
        <f>+K117</f>
        <v>0.73702881695393541</v>
      </c>
      <c r="BD143" s="281">
        <f>+M117</f>
        <v>0.94851410984081519</v>
      </c>
      <c r="BE143" s="23"/>
      <c r="BF143" s="282">
        <f>+O117</f>
        <v>0.8039785521095153</v>
      </c>
    </row>
    <row r="144" spans="12:58" ht="15.6">
      <c r="BA144"/>
      <c r="BB144" s="239" t="s">
        <v>179</v>
      </c>
      <c r="BC144" s="281">
        <f>+R117</f>
        <v>0.77951061297096202</v>
      </c>
      <c r="BD144" s="281">
        <f>+T117</f>
        <v>0.87043224761359084</v>
      </c>
      <c r="BE144" s="23"/>
      <c r="BF144" s="282">
        <f>+V117</f>
        <v>0.83334127498810395</v>
      </c>
    </row>
    <row r="145" spans="53:58" ht="15.6">
      <c r="BA145"/>
      <c r="BB145" s="239" t="s">
        <v>180</v>
      </c>
      <c r="BC145" s="281">
        <f>+Y117</f>
        <v>0.86735225088993817</v>
      </c>
      <c r="BD145" s="281">
        <f>+AA117</f>
        <v>0.88493443030186592</v>
      </c>
      <c r="BE145" s="23"/>
      <c r="BF145" s="282">
        <f>+AC117</f>
        <v>0.87458078414915685</v>
      </c>
    </row>
    <row r="146" spans="53:58" ht="15.6">
      <c r="BA146"/>
      <c r="BB146" s="239" t="s">
        <v>181</v>
      </c>
      <c r="BC146" s="281">
        <f>+AF117</f>
        <v>0.62435726111870016</v>
      </c>
      <c r="BD146" s="281">
        <f>+AH117</f>
        <v>0.85907103925601125</v>
      </c>
      <c r="BE146" s="23"/>
      <c r="BF146" s="282">
        <f>+AJ117</f>
        <v>0.71503261714894839</v>
      </c>
    </row>
    <row r="147" spans="53:58" ht="15.6">
      <c r="BA147"/>
      <c r="BB147" s="239" t="s">
        <v>182</v>
      </c>
      <c r="BC147" s="281">
        <f>+AM117</f>
        <v>0.73350665926283376</v>
      </c>
      <c r="BD147" s="281">
        <f>+AO117</f>
        <v>0.80859876481184823</v>
      </c>
      <c r="BE147" s="23"/>
      <c r="BF147" s="282">
        <f>+AQ117</f>
        <v>0.76289762560374008</v>
      </c>
    </row>
    <row r="148" spans="53:58">
      <c r="BA148"/>
      <c r="BB148" s="247" t="s">
        <v>175</v>
      </c>
      <c r="BC148" s="252">
        <f>+BC119</f>
        <v>8.8630499635161605E-2</v>
      </c>
      <c r="BD148" s="252">
        <f t="shared" ref="BD148:BF148" si="81">+BD119</f>
        <v>5.4240159273901384E-2</v>
      </c>
      <c r="BE148" s="14">
        <f t="shared" si="81"/>
        <v>0</v>
      </c>
      <c r="BF148" s="252">
        <f t="shared" si="81"/>
        <v>7.4384217147307974E-2</v>
      </c>
    </row>
    <row r="149" spans="53:58">
      <c r="BA149"/>
      <c r="BB149" s="222"/>
      <c r="BC149" s="263"/>
      <c r="BD149" s="263"/>
      <c r="BE149" s="14"/>
      <c r="BF149" s="264"/>
    </row>
    <row r="150" spans="53:58" ht="15.6">
      <c r="BA150"/>
      <c r="BB150" s="239" t="s">
        <v>177</v>
      </c>
      <c r="BC150" s="261">
        <f>+D119</f>
        <v>0.17002175763409916</v>
      </c>
      <c r="BD150" s="261">
        <f>+F119</f>
        <v>3.2923137792959654E-2</v>
      </c>
      <c r="BE150" s="14"/>
      <c r="BF150" s="262">
        <f>+H119</f>
        <v>9.7285356585746441E-2</v>
      </c>
    </row>
    <row r="151" spans="53:58" ht="15.6">
      <c r="BA151"/>
      <c r="BB151" s="239" t="s">
        <v>178</v>
      </c>
      <c r="BC151" s="261">
        <f>+K119</f>
        <v>9.6394772807693055E-2</v>
      </c>
      <c r="BD151" s="261">
        <f>+M119</f>
        <v>6.5992462755470244E-2</v>
      </c>
      <c r="BE151" s="14"/>
      <c r="BF151" s="262">
        <f>+O119</f>
        <v>8.6770337092426264E-2</v>
      </c>
    </row>
    <row r="152" spans="53:58" ht="15.6">
      <c r="BA152"/>
      <c r="BB152" s="239" t="s">
        <v>179</v>
      </c>
      <c r="BC152" s="261">
        <f>+R119</f>
        <v>7.0346170108586528E-2</v>
      </c>
      <c r="BD152" s="261">
        <f>+T119</f>
        <v>6.6509814641449783E-2</v>
      </c>
      <c r="BE152" s="14"/>
      <c r="BF152" s="262">
        <f>+V119</f>
        <v>6.8074834410094515E-2</v>
      </c>
    </row>
    <row r="153" spans="53:58" ht="15.6">
      <c r="BA153"/>
      <c r="BB153" s="239" t="s">
        <v>180</v>
      </c>
      <c r="BC153" s="261">
        <f>+Y119</f>
        <v>4.8673019341074521E-2</v>
      </c>
      <c r="BD153" s="261">
        <f>+AA119</f>
        <v>4.6747431059298322E-2</v>
      </c>
      <c r="BE153" s="14"/>
      <c r="BF153" s="262">
        <f>+AC119</f>
        <v>4.7881355315115462E-2</v>
      </c>
    </row>
    <row r="154" spans="53:58" ht="15.6">
      <c r="BA154"/>
      <c r="BB154" s="239" t="s">
        <v>181</v>
      </c>
      <c r="BC154" s="261">
        <f>+AF119</f>
        <v>0.11942707959291868</v>
      </c>
      <c r="BD154" s="261">
        <f>+AH119</f>
        <v>8.830596573526836E-2</v>
      </c>
      <c r="BE154" s="14"/>
      <c r="BF154" s="262">
        <f>+AJ119</f>
        <v>9.9070292302864904E-2</v>
      </c>
    </row>
    <row r="155" spans="53:58" ht="15.6">
      <c r="BA155"/>
      <c r="BB155" s="239" t="s">
        <v>182</v>
      </c>
      <c r="BC155" s="261">
        <f>+AM119</f>
        <v>6.1425744822608305E-2</v>
      </c>
      <c r="BD155" s="261">
        <f>+AO119</f>
        <v>5.3597949976700761E-2</v>
      </c>
      <c r="BE155" s="14"/>
      <c r="BF155" s="262">
        <f>+AQ119</f>
        <v>5.8361954652422984E-2</v>
      </c>
    </row>
    <row r="156" spans="53:58">
      <c r="BA156"/>
      <c r="BB156" s="247" t="s">
        <v>184</v>
      </c>
      <c r="BC156" s="252">
        <f>+BC121</f>
        <v>2.1012321723697252E-2</v>
      </c>
      <c r="BD156" s="252">
        <f>+BD121</f>
        <v>1.6779544937976575E-2</v>
      </c>
      <c r="BE156" s="14"/>
      <c r="BF156" s="267">
        <f>+BF121</f>
        <v>1.9258883602295763E-2</v>
      </c>
    </row>
    <row r="157" spans="53:58">
      <c r="BA157"/>
      <c r="BB157" s="222"/>
      <c r="BC157" s="263"/>
      <c r="BD157" s="263"/>
      <c r="BE157" s="14"/>
      <c r="BF157" s="264"/>
    </row>
    <row r="158" spans="53:58" ht="15.6">
      <c r="BA158"/>
      <c r="BB158" s="239" t="s">
        <v>177</v>
      </c>
      <c r="BC158" s="261">
        <f>+D121</f>
        <v>3.5065553939874032E-3</v>
      </c>
      <c r="BD158" s="261">
        <f>+F121</f>
        <v>5.9295537570761342E-3</v>
      </c>
      <c r="BE158" s="14"/>
      <c r="BF158" s="262">
        <f>+H121</f>
        <v>4.7920547001171002E-3</v>
      </c>
    </row>
    <row r="159" spans="53:58" ht="15.6">
      <c r="BA159"/>
      <c r="BB159" s="239" t="s">
        <v>178</v>
      </c>
      <c r="BC159" s="261">
        <f>+K121</f>
        <v>2.9673852075903305E-2</v>
      </c>
      <c r="BD159" s="261">
        <f>+M121</f>
        <v>2.1240540565906556E-2</v>
      </c>
      <c r="BE159" s="14"/>
      <c r="BF159" s="262">
        <f>+O121</f>
        <v>2.7004125191486872E-2</v>
      </c>
    </row>
    <row r="160" spans="53:58" ht="15.6">
      <c r="BA160"/>
      <c r="BB160" s="239" t="s">
        <v>179</v>
      </c>
      <c r="BC160" s="261">
        <f>+R121</f>
        <v>1.4432515055913905E-2</v>
      </c>
      <c r="BD160" s="261">
        <f>+T121</f>
        <v>1.4553948081214529E-2</v>
      </c>
      <c r="BE160" s="14"/>
      <c r="BF160" s="262">
        <f>+V121</f>
        <v>1.4504410157320411E-2</v>
      </c>
    </row>
    <row r="161" spans="53:58" ht="15.6">
      <c r="BA161"/>
      <c r="BB161" s="239" t="s">
        <v>180</v>
      </c>
      <c r="BC161" s="261">
        <f>+Y121</f>
        <v>1.3451598739461999E-2</v>
      </c>
      <c r="BD161" s="261">
        <f>+AA121</f>
        <v>1.2922438744703408E-2</v>
      </c>
      <c r="BE161" s="14"/>
      <c r="BF161" s="262">
        <f>+AC121</f>
        <v>1.3234046038403472E-2</v>
      </c>
    </row>
    <row r="162" spans="53:58" ht="15.6">
      <c r="BA162"/>
      <c r="BB162" s="239" t="s">
        <v>181</v>
      </c>
      <c r="BC162" s="261">
        <f>+AF121</f>
        <v>1.3580406865550202E-2</v>
      </c>
      <c r="BD162" s="261">
        <f>+AH121</f>
        <v>1.3628244468274257E-2</v>
      </c>
      <c r="BE162" s="14"/>
      <c r="BF162" s="262">
        <f>+AJ121</f>
        <v>1.3598887636866914E-2</v>
      </c>
    </row>
    <row r="163" spans="53:58" ht="16.149999999999999" thickBot="1">
      <c r="BA163"/>
      <c r="BB163" s="268" t="s">
        <v>182</v>
      </c>
      <c r="BC163" s="269">
        <f>+AM121</f>
        <v>3.3308133050458939E-2</v>
      </c>
      <c r="BD163" s="269">
        <f>+AO121</f>
        <v>3.2589891653182573E-2</v>
      </c>
      <c r="BE163" s="345"/>
      <c r="BF163" s="270">
        <f>+AQ121</f>
        <v>3.3027014168818092E-2</v>
      </c>
    </row>
    <row r="164" spans="53:58">
      <c r="BB164"/>
    </row>
  </sheetData>
  <mergeCells count="6">
    <mergeCell ref="C1:AW1"/>
    <mergeCell ref="D4:G4"/>
    <mergeCell ref="K4:N4"/>
    <mergeCell ref="Y4:AB4"/>
    <mergeCell ref="AF4:AI4"/>
    <mergeCell ref="AM4:AP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D163"/>
  <sheetViews>
    <sheetView topLeftCell="A4" workbookViewId="0">
      <pane xSplit="3" ySplit="2" topLeftCell="AZ33" activePane="bottomRight" state="frozen"/>
      <selection pane="bottomRight" activeCell="BF24" sqref="BF24"/>
      <selection pane="bottomLeft" activeCell="A6" sqref="A6"/>
      <selection pane="topRight" activeCell="D4" sqref="D4"/>
    </sheetView>
  </sheetViews>
  <sheetFormatPr defaultRowHeight="13.15" outlineLevelCol="1"/>
  <cols>
    <col min="1" max="1" width="5" hidden="1" customWidth="1" outlineLevel="1"/>
    <col min="2" max="2" width="61.42578125" hidden="1" customWidth="1" outlineLevel="1"/>
    <col min="3" max="3" width="1" hidden="1" customWidth="1" outlineLevel="1"/>
    <col min="4" max="4" width="12.140625" hidden="1" customWidth="1" outlineLevel="1"/>
    <col min="5" max="5" width="8.85546875" hidden="1" customWidth="1" outlineLevel="1"/>
    <col min="6" max="6" width="11.140625" hidden="1" customWidth="1" outlineLevel="1"/>
    <col min="7" max="7" width="8.85546875" hidden="1" customWidth="1" outlineLevel="1"/>
    <col min="8" max="8" width="12.7109375" hidden="1" customWidth="1" outlineLevel="1"/>
    <col min="9" max="9" width="8.85546875" hidden="1" customWidth="1" outlineLevel="1"/>
    <col min="10" max="10" width="1" hidden="1" customWidth="1" outlineLevel="1"/>
    <col min="11" max="11" width="12.140625" hidden="1" customWidth="1" outlineLevel="1"/>
    <col min="12" max="12" width="8.85546875" hidden="1" customWidth="1" outlineLevel="1"/>
    <col min="13" max="13" width="12.7109375" hidden="1" customWidth="1" outlineLevel="1"/>
    <col min="14" max="14" width="8.85546875" hidden="1" customWidth="1" outlineLevel="1"/>
    <col min="15" max="15" width="12.140625" hidden="1" customWidth="1" outlineLevel="1"/>
    <col min="16" max="16" width="8.85546875" hidden="1" customWidth="1" outlineLevel="1"/>
    <col min="17" max="17" width="0.85546875" hidden="1" customWidth="1" outlineLevel="1"/>
    <col min="18" max="18" width="12.140625" hidden="1" customWidth="1" outlineLevel="1"/>
    <col min="19" max="19" width="8.85546875" hidden="1" customWidth="1" outlineLevel="1"/>
    <col min="20" max="20" width="11.140625" hidden="1" customWidth="1" outlineLevel="1"/>
    <col min="21" max="21" width="8.85546875" hidden="1" customWidth="1" outlineLevel="1"/>
    <col min="22" max="22" width="12.140625" hidden="1" customWidth="1" outlineLevel="1"/>
    <col min="23" max="23" width="8.85546875" hidden="1" customWidth="1" outlineLevel="1"/>
    <col min="24" max="24" width="0.5703125" hidden="1" customWidth="1" outlineLevel="1"/>
    <col min="25" max="25" width="12.140625" hidden="1" customWidth="1" outlineLevel="1"/>
    <col min="26" max="26" width="8.85546875" hidden="1" customWidth="1" outlineLevel="1"/>
    <col min="27" max="27" width="11.140625" hidden="1" customWidth="1" outlineLevel="1"/>
    <col min="28" max="28" width="8.85546875" hidden="1" customWidth="1" outlineLevel="1"/>
    <col min="29" max="29" width="12.140625" hidden="1" customWidth="1" outlineLevel="1"/>
    <col min="30" max="30" width="8.85546875" hidden="1" customWidth="1" outlineLevel="1"/>
    <col min="31" max="31" width="0.7109375" hidden="1" customWidth="1" outlineLevel="1"/>
    <col min="32" max="32" width="12.140625" hidden="1" customWidth="1" outlineLevel="1"/>
    <col min="33" max="33" width="8.85546875" hidden="1" customWidth="1" outlineLevel="1"/>
    <col min="34" max="34" width="11.140625" hidden="1" customWidth="1" outlineLevel="1"/>
    <col min="35" max="35" width="8.85546875" hidden="1" customWidth="1" outlineLevel="1"/>
    <col min="36" max="36" width="12.140625" hidden="1" customWidth="1" outlineLevel="1"/>
    <col min="37" max="37" width="8.85546875" hidden="1" customWidth="1" outlineLevel="1"/>
    <col min="38" max="38" width="0.85546875" hidden="1" customWidth="1" outlineLevel="1"/>
    <col min="39" max="39" width="18.28515625" hidden="1" customWidth="1" outlineLevel="1"/>
    <col min="40" max="40" width="8.85546875" hidden="1" customWidth="1" outlineLevel="1"/>
    <col min="41" max="41" width="15.28515625" hidden="1" customWidth="1" outlineLevel="1"/>
    <col min="42" max="42" width="8.85546875" hidden="1" customWidth="1" outlineLevel="1"/>
    <col min="43" max="43" width="12.140625" hidden="1" customWidth="1" outlineLevel="1"/>
    <col min="44" max="44" width="8.85546875" hidden="1" customWidth="1" outlineLevel="1"/>
    <col min="45" max="45" width="1" hidden="1" customWidth="1" outlineLevel="1"/>
    <col min="46" max="46" width="13.85546875" hidden="1" customWidth="1" outlineLevel="1"/>
    <col min="47" max="47" width="8.85546875" hidden="1" customWidth="1" outlineLevel="1"/>
    <col min="48" max="48" width="14.85546875" hidden="1" customWidth="1" outlineLevel="1"/>
    <col min="49" max="49" width="8.85546875" hidden="1" customWidth="1" outlineLevel="1"/>
    <col min="50" max="50" width="13.85546875" hidden="1" customWidth="1" outlineLevel="1"/>
    <col min="51" max="51" width="8.85546875" hidden="1" customWidth="1" outlineLevel="1"/>
    <col min="52" max="52" width="26.7109375" customWidth="1" collapsed="1"/>
    <col min="53" max="53" width="63" customWidth="1"/>
    <col min="54" max="56" width="18.140625" customWidth="1"/>
  </cols>
  <sheetData>
    <row r="1" spans="1:56" ht="16.149999999999999" thickBot="1">
      <c r="A1" s="11" t="s">
        <v>0</v>
      </c>
      <c r="B1" s="4"/>
      <c r="C1" s="378" t="s">
        <v>210</v>
      </c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79"/>
      <c r="AF1" s="379"/>
      <c r="AG1" s="379"/>
      <c r="AH1" s="379"/>
      <c r="AI1" s="379"/>
      <c r="AJ1" s="379"/>
      <c r="AK1" s="379"/>
      <c r="AL1" s="379"/>
      <c r="AM1" s="379"/>
      <c r="AN1" s="379"/>
      <c r="AO1" s="379"/>
      <c r="AP1" s="379"/>
      <c r="AQ1" s="379"/>
      <c r="AR1" s="379"/>
      <c r="AS1" s="379"/>
      <c r="AT1" s="379"/>
      <c r="AU1" s="379"/>
      <c r="AV1" s="379"/>
      <c r="AW1" s="379"/>
      <c r="AX1" s="379"/>
      <c r="AY1" s="380"/>
    </row>
    <row r="2" spans="1:56" ht="15">
      <c r="A2" s="11" t="s">
        <v>9</v>
      </c>
      <c r="B2" s="4"/>
      <c r="C2" s="6"/>
      <c r="D2" s="1"/>
      <c r="E2" s="1"/>
      <c r="F2" s="1"/>
      <c r="G2" s="1"/>
      <c r="H2" s="1"/>
      <c r="I2" s="1"/>
      <c r="J2" s="1"/>
      <c r="K2" s="6"/>
      <c r="L2" s="6"/>
      <c r="M2" s="6"/>
      <c r="N2" s="6"/>
      <c r="O2" s="6"/>
      <c r="P2" s="6"/>
      <c r="Q2" s="6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</row>
    <row r="3" spans="1:56" ht="15">
      <c r="A3" s="12" t="s">
        <v>2</v>
      </c>
      <c r="B3" s="4"/>
      <c r="C3" s="6"/>
      <c r="D3" s="4"/>
      <c r="E3" s="28"/>
      <c r="F3" s="28"/>
      <c r="G3" s="28"/>
      <c r="H3" s="28"/>
      <c r="I3" s="28"/>
      <c r="J3" s="28"/>
      <c r="K3" s="6"/>
      <c r="L3" s="6"/>
      <c r="M3" s="6"/>
      <c r="N3" s="6"/>
      <c r="O3" s="6"/>
      <c r="P3" s="6"/>
      <c r="Q3" s="6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</row>
    <row r="4" spans="1:56">
      <c r="A4" s="4"/>
      <c r="B4" s="2"/>
      <c r="C4" s="3"/>
      <c r="D4" s="5">
        <v>1044</v>
      </c>
      <c r="E4" s="5"/>
      <c r="F4" s="5"/>
      <c r="G4" s="5"/>
      <c r="H4" s="5"/>
      <c r="I4" s="5"/>
      <c r="J4" s="5"/>
      <c r="K4" s="6">
        <v>1045</v>
      </c>
      <c r="L4" s="3"/>
      <c r="M4" s="3"/>
      <c r="N4" s="3"/>
      <c r="O4" s="3"/>
      <c r="P4" s="3"/>
      <c r="Q4" s="3"/>
      <c r="R4">
        <v>1046</v>
      </c>
      <c r="Y4">
        <v>1047</v>
      </c>
      <c r="AF4" s="4">
        <v>1048</v>
      </c>
      <c r="AG4" s="4"/>
      <c r="AH4" s="4"/>
      <c r="AI4" s="4"/>
      <c r="AJ4" s="4"/>
      <c r="AK4" s="4"/>
      <c r="AL4" s="4"/>
      <c r="AM4" s="4">
        <v>1049</v>
      </c>
      <c r="AN4" s="4"/>
      <c r="AQ4" s="4"/>
      <c r="AR4" s="4"/>
      <c r="AS4" s="4"/>
      <c r="AT4" s="4"/>
      <c r="AU4" s="4"/>
      <c r="AV4" s="4"/>
      <c r="AW4" s="4"/>
      <c r="AX4" s="4"/>
      <c r="AY4" s="4"/>
    </row>
    <row r="5" spans="1:56" ht="79.150000000000006">
      <c r="A5" s="48"/>
      <c r="B5" s="48"/>
      <c r="C5" s="13"/>
      <c r="D5" s="13" t="s">
        <v>31</v>
      </c>
      <c r="E5" s="13" t="s">
        <v>32</v>
      </c>
      <c r="F5" s="13" t="s">
        <v>33</v>
      </c>
      <c r="G5" s="13" t="s">
        <v>32</v>
      </c>
      <c r="H5" s="13" t="s">
        <v>34</v>
      </c>
      <c r="I5" s="13" t="s">
        <v>200</v>
      </c>
      <c r="J5" s="13"/>
      <c r="K5" s="13" t="s">
        <v>37</v>
      </c>
      <c r="L5" s="13" t="s">
        <v>32</v>
      </c>
      <c r="M5" s="13" t="s">
        <v>38</v>
      </c>
      <c r="N5" s="13" t="s">
        <v>32</v>
      </c>
      <c r="O5" s="13" t="s">
        <v>39</v>
      </c>
      <c r="P5" s="13" t="s">
        <v>201</v>
      </c>
      <c r="Q5" s="13"/>
      <c r="R5" s="13" t="s">
        <v>41</v>
      </c>
      <c r="S5" s="13" t="s">
        <v>32</v>
      </c>
      <c r="T5" s="13" t="s">
        <v>42</v>
      </c>
      <c r="U5" s="13" t="s">
        <v>32</v>
      </c>
      <c r="V5" s="13" t="s">
        <v>43</v>
      </c>
      <c r="W5" s="13" t="s">
        <v>202</v>
      </c>
      <c r="X5" s="13"/>
      <c r="Y5" s="13" t="s">
        <v>45</v>
      </c>
      <c r="Z5" s="13" t="s">
        <v>32</v>
      </c>
      <c r="AA5" s="13" t="s">
        <v>46</v>
      </c>
      <c r="AB5" s="13" t="s">
        <v>32</v>
      </c>
      <c r="AC5" s="13" t="s">
        <v>47</v>
      </c>
      <c r="AD5" s="13" t="s">
        <v>203</v>
      </c>
      <c r="AE5" s="13"/>
      <c r="AF5" s="13" t="s">
        <v>49</v>
      </c>
      <c r="AG5" s="13" t="s">
        <v>32</v>
      </c>
      <c r="AH5" s="13" t="s">
        <v>50</v>
      </c>
      <c r="AI5" s="13" t="s">
        <v>32</v>
      </c>
      <c r="AJ5" s="13" t="s">
        <v>51</v>
      </c>
      <c r="AK5" s="13" t="s">
        <v>205</v>
      </c>
      <c r="AL5" s="13"/>
      <c r="AM5" s="13" t="s">
        <v>55</v>
      </c>
      <c r="AN5" s="13" t="s">
        <v>32</v>
      </c>
      <c r="AO5" s="13" t="s">
        <v>56</v>
      </c>
      <c r="AP5" s="13" t="s">
        <v>32</v>
      </c>
      <c r="AQ5" s="13" t="s">
        <v>57</v>
      </c>
      <c r="AR5" s="13" t="s">
        <v>211</v>
      </c>
      <c r="AS5" s="13"/>
      <c r="AT5" s="20" t="s">
        <v>59</v>
      </c>
      <c r="AU5" s="20" t="s">
        <v>60</v>
      </c>
      <c r="AV5" s="20" t="s">
        <v>61</v>
      </c>
      <c r="AW5" s="20" t="s">
        <v>62</v>
      </c>
      <c r="AX5" s="20" t="s">
        <v>63</v>
      </c>
      <c r="AY5" s="20" t="s">
        <v>212</v>
      </c>
      <c r="AZ5" s="303" t="s">
        <v>209</v>
      </c>
      <c r="BA5" s="20"/>
      <c r="BB5" s="20" t="s">
        <v>59</v>
      </c>
      <c r="BC5" s="20" t="s">
        <v>61</v>
      </c>
      <c r="BD5" s="20" t="s">
        <v>63</v>
      </c>
    </row>
    <row r="6" spans="1:56">
      <c r="A6" s="42" t="s">
        <v>70</v>
      </c>
      <c r="B6" s="41"/>
      <c r="C6" s="16"/>
      <c r="D6" s="8"/>
      <c r="E6" s="8"/>
      <c r="F6" s="8"/>
      <c r="G6" s="8"/>
      <c r="H6" s="8"/>
      <c r="I6" s="8"/>
      <c r="J6" s="16"/>
      <c r="K6" s="8"/>
      <c r="L6" s="8"/>
      <c r="M6" s="8"/>
      <c r="N6" s="8"/>
      <c r="O6" s="8"/>
      <c r="P6" s="8"/>
      <c r="Q6" s="16"/>
      <c r="R6" s="8"/>
      <c r="S6" s="8"/>
      <c r="T6" s="8"/>
      <c r="U6" s="8"/>
      <c r="V6" s="8"/>
      <c r="W6" s="8"/>
      <c r="X6" s="16"/>
      <c r="Y6" s="8"/>
      <c r="Z6" s="8"/>
      <c r="AA6" s="8"/>
      <c r="AB6" s="8"/>
      <c r="AC6" s="8"/>
      <c r="AD6" s="8"/>
      <c r="AE6" s="16"/>
      <c r="AF6" s="8"/>
      <c r="AG6" s="8"/>
      <c r="AH6" s="8"/>
      <c r="AI6" s="8"/>
      <c r="AJ6" s="8"/>
      <c r="AK6" s="8"/>
      <c r="AL6" s="16"/>
      <c r="AM6" s="8"/>
      <c r="AN6" s="8"/>
      <c r="AO6" s="8"/>
      <c r="AP6" s="8"/>
      <c r="AQ6" s="8"/>
      <c r="AR6" s="8"/>
      <c r="AS6" s="16"/>
      <c r="AT6" s="8"/>
      <c r="AU6" s="8"/>
      <c r="AV6" s="8"/>
      <c r="AW6" s="8"/>
      <c r="AX6" s="8"/>
      <c r="AY6" s="8"/>
      <c r="BA6" s="42" t="s">
        <v>70</v>
      </c>
      <c r="BB6" s="8"/>
      <c r="BC6" s="8"/>
      <c r="BD6" s="8"/>
    </row>
    <row r="7" spans="1:56">
      <c r="A7" s="41">
        <v>1</v>
      </c>
      <c r="B7" s="41" t="s">
        <v>71</v>
      </c>
      <c r="C7" s="14"/>
      <c r="D7" s="9"/>
      <c r="E7" s="9"/>
      <c r="F7" s="9"/>
      <c r="G7" s="9"/>
      <c r="H7" s="9"/>
      <c r="I7" s="9"/>
      <c r="J7" s="14"/>
      <c r="K7" s="9"/>
      <c r="L7" s="9"/>
      <c r="M7" s="9"/>
      <c r="N7" s="9"/>
      <c r="O7" s="9"/>
      <c r="P7" s="9"/>
      <c r="Q7" s="14"/>
      <c r="R7" s="9"/>
      <c r="S7" s="9"/>
      <c r="T7" s="9"/>
      <c r="U7" s="9"/>
      <c r="V7" s="9"/>
      <c r="W7" s="9"/>
      <c r="X7" s="14"/>
      <c r="Y7" s="9"/>
      <c r="Z7" s="9"/>
      <c r="AA7" s="9"/>
      <c r="AB7" s="9"/>
      <c r="AC7" s="9"/>
      <c r="AD7" s="9"/>
      <c r="AE7" s="14"/>
      <c r="AF7" s="9"/>
      <c r="AG7" s="9"/>
      <c r="AH7" s="9"/>
      <c r="AI7" s="9"/>
      <c r="AJ7" s="9"/>
      <c r="AK7" s="9"/>
      <c r="AL7" s="14"/>
      <c r="AM7" s="9"/>
      <c r="AN7" s="9"/>
      <c r="AO7" s="9"/>
      <c r="AP7" s="9"/>
      <c r="AQ7" s="9"/>
      <c r="AR7" s="9"/>
      <c r="AS7" s="14"/>
      <c r="AT7" s="9"/>
      <c r="AU7" s="9"/>
      <c r="AV7" s="9"/>
      <c r="AW7" s="9"/>
      <c r="AX7" s="9"/>
      <c r="AY7" s="9"/>
      <c r="BA7" s="41" t="s">
        <v>71</v>
      </c>
      <c r="BB7" s="288"/>
      <c r="BC7" s="9"/>
      <c r="BD7" s="9"/>
    </row>
    <row r="8" spans="1:56" ht="15.6">
      <c r="A8" s="41"/>
      <c r="B8" s="41" t="s">
        <v>72</v>
      </c>
      <c r="C8" s="14"/>
      <c r="D8" s="9">
        <v>187466898.30999991</v>
      </c>
      <c r="E8" s="9"/>
      <c r="F8" s="9">
        <v>23340406.370000001</v>
      </c>
      <c r="G8" s="9"/>
      <c r="H8" s="9">
        <v>210807304.67999992</v>
      </c>
      <c r="I8" s="9"/>
      <c r="J8" s="14"/>
      <c r="K8" s="9">
        <f>+'[42]Apr-Jun'!$G$8</f>
        <v>363266039.48000002</v>
      </c>
      <c r="L8" s="9"/>
      <c r="M8" s="9">
        <f>+'[42]Apr-Jun'!$H$8</f>
        <v>55625868.090000004</v>
      </c>
      <c r="N8" s="9"/>
      <c r="O8" s="9">
        <f>+K8+M8</f>
        <v>418891907.57000005</v>
      </c>
      <c r="P8" s="9"/>
      <c r="Q8" s="14"/>
      <c r="R8" s="9">
        <v>113276836.18999998</v>
      </c>
      <c r="S8" s="9"/>
      <c r="T8" s="9">
        <v>21312338.41</v>
      </c>
      <c r="U8" s="9"/>
      <c r="V8" s="9">
        <f>+R8+T8</f>
        <v>134589174.59999999</v>
      </c>
      <c r="W8" s="9"/>
      <c r="X8" s="14"/>
      <c r="Y8" s="9">
        <f>+[43]Optima!G8</f>
        <v>209686001.17964557</v>
      </c>
      <c r="Z8" s="9"/>
      <c r="AA8" s="9">
        <f>+[43]Optima!H8</f>
        <v>29011662.350354459</v>
      </c>
      <c r="AB8" s="9"/>
      <c r="AC8" s="9">
        <f>+Y8+AA8</f>
        <v>238697663.53000003</v>
      </c>
      <c r="AD8" s="9"/>
      <c r="AE8" s="14"/>
      <c r="AF8" s="9">
        <f>+'[44]Apr-Jun'!$G$8</f>
        <v>136121035.83999994</v>
      </c>
      <c r="AG8" s="9"/>
      <c r="AH8" s="9">
        <f>+'[44]Apr-Jun'!$H$8</f>
        <v>16985535.910000004</v>
      </c>
      <c r="AI8" s="9"/>
      <c r="AJ8" s="9">
        <f>+AF8+AH8</f>
        <v>153106571.74999994</v>
      </c>
      <c r="AK8" s="9"/>
      <c r="AL8" s="14"/>
      <c r="AM8" s="9">
        <f>+'[45]Apr-Jun'!$G$7</f>
        <v>225065716.229651</v>
      </c>
      <c r="AN8" s="9"/>
      <c r="AO8" s="9">
        <f>+'[45]Apr-Jun'!$H$7</f>
        <v>33878283.770348698</v>
      </c>
      <c r="AP8" s="9"/>
      <c r="AQ8" s="9">
        <f>+AM8+AO8</f>
        <v>258943999.9999997</v>
      </c>
      <c r="AR8" s="9"/>
      <c r="AS8" s="14"/>
      <c r="AT8" s="9">
        <f>+D8+K8+R8+Y8+AF8+AM8</f>
        <v>1234882527.2292964</v>
      </c>
      <c r="AU8" s="9"/>
      <c r="AV8" s="9">
        <f>+F8+M8+T8+AA8+AH8+AO8</f>
        <v>180154094.90070316</v>
      </c>
      <c r="AW8" s="19"/>
      <c r="AX8" s="9">
        <f>+AT8+AV8</f>
        <v>1415036622.1299996</v>
      </c>
      <c r="AY8" s="19"/>
      <c r="BA8" s="41" t="s">
        <v>72</v>
      </c>
      <c r="BB8" s="290">
        <f>+AT8</f>
        <v>1234882527.2292964</v>
      </c>
      <c r="BC8" s="85">
        <f>+AV8</f>
        <v>180154094.90070316</v>
      </c>
      <c r="BD8" s="85">
        <f>+BB8+BC8</f>
        <v>1415036622.1299996</v>
      </c>
    </row>
    <row r="9" spans="1:56" ht="15.6">
      <c r="A9" s="41"/>
      <c r="B9" s="41" t="s">
        <v>73</v>
      </c>
      <c r="C9" s="14"/>
      <c r="D9" s="9"/>
      <c r="E9" s="9"/>
      <c r="F9" s="9"/>
      <c r="G9" s="9"/>
      <c r="H9" s="9"/>
      <c r="I9" s="9"/>
      <c r="J9" s="14"/>
      <c r="K9" s="9"/>
      <c r="L9" s="9"/>
      <c r="M9" s="9"/>
      <c r="N9" s="9"/>
      <c r="O9" s="9"/>
      <c r="P9" s="9"/>
      <c r="Q9" s="14"/>
      <c r="R9" s="9"/>
      <c r="S9" s="9"/>
      <c r="T9" s="9"/>
      <c r="U9" s="9"/>
      <c r="V9" s="9"/>
      <c r="W9" s="9"/>
      <c r="X9" s="14"/>
      <c r="Y9" s="9"/>
      <c r="Z9" s="9"/>
      <c r="AA9" s="9"/>
      <c r="AB9" s="9"/>
      <c r="AC9" s="9"/>
      <c r="AD9" s="9"/>
      <c r="AE9" s="14"/>
      <c r="AF9" s="9"/>
      <c r="AG9" s="9"/>
      <c r="AH9" s="9"/>
      <c r="AI9" s="9"/>
      <c r="AJ9" s="9"/>
      <c r="AK9" s="9"/>
      <c r="AL9" s="14"/>
      <c r="AM9" s="9"/>
      <c r="AN9" s="9"/>
      <c r="AO9" s="9"/>
      <c r="AP9" s="9"/>
      <c r="AQ9" s="9"/>
      <c r="AR9" s="9"/>
      <c r="AS9" s="14"/>
      <c r="AT9" s="9"/>
      <c r="AU9" s="9"/>
      <c r="AV9" s="9"/>
      <c r="AW9" s="19"/>
      <c r="AX9" s="9">
        <f t="shared" ref="AX9:AX16" si="0">+AT9+AV9</f>
        <v>0</v>
      </c>
      <c r="AY9" s="19"/>
      <c r="BA9" s="41" t="s">
        <v>73</v>
      </c>
      <c r="BB9" s="290">
        <f t="shared" ref="BB9:BB16" si="1">+AT9</f>
        <v>0</v>
      </c>
      <c r="BC9" s="85">
        <f t="shared" ref="BC9:BC16" si="2">+AV9</f>
        <v>0</v>
      </c>
      <c r="BD9" s="85">
        <f t="shared" ref="BD9:BD16" si="3">+BB9+BC9</f>
        <v>0</v>
      </c>
    </row>
    <row r="10" spans="1:56" ht="15.6">
      <c r="A10" s="41"/>
      <c r="B10" s="29" t="s">
        <v>74</v>
      </c>
      <c r="C10" s="15"/>
      <c r="D10" s="31">
        <v>187466898.30999991</v>
      </c>
      <c r="E10" s="31"/>
      <c r="F10" s="31">
        <v>23340406.370000001</v>
      </c>
      <c r="G10" s="31"/>
      <c r="H10" s="31">
        <v>210807304.67999992</v>
      </c>
      <c r="I10" s="31"/>
      <c r="J10" s="33"/>
      <c r="K10" s="304">
        <f>+K8+K9</f>
        <v>363266039.48000002</v>
      </c>
      <c r="L10" s="304"/>
      <c r="M10" s="304">
        <f t="shared" ref="M10" si="4">+M8+M9</f>
        <v>55625868.090000004</v>
      </c>
      <c r="N10" s="304"/>
      <c r="O10" s="304">
        <f>+O8+O9</f>
        <v>418891907.57000005</v>
      </c>
      <c r="P10" s="304"/>
      <c r="Q10" s="305"/>
      <c r="R10" s="304">
        <v>113276836.18999998</v>
      </c>
      <c r="S10" s="304"/>
      <c r="T10" s="304">
        <v>21312338.41</v>
      </c>
      <c r="U10" s="304"/>
      <c r="V10" s="304">
        <f>+R10+T10</f>
        <v>134589174.59999999</v>
      </c>
      <c r="W10" s="304"/>
      <c r="X10" s="305"/>
      <c r="Y10" s="304">
        <f>+Y8+Y9</f>
        <v>209686001.17964557</v>
      </c>
      <c r="Z10" s="304"/>
      <c r="AA10" s="304">
        <f t="shared" ref="AA10" si="5">+AA8+AA9</f>
        <v>29011662.350354459</v>
      </c>
      <c r="AB10" s="304"/>
      <c r="AC10" s="304">
        <f t="shared" ref="AC10:AC15" si="6">+Y10+AA10</f>
        <v>238697663.53000003</v>
      </c>
      <c r="AD10" s="304"/>
      <c r="AE10" s="305"/>
      <c r="AF10" s="304">
        <f t="shared" ref="AF10" si="7">+AF8+AF9</f>
        <v>136121035.83999994</v>
      </c>
      <c r="AG10" s="304"/>
      <c r="AH10" s="304">
        <f t="shared" ref="AH10" si="8">+AH8+AH9</f>
        <v>16985535.910000004</v>
      </c>
      <c r="AI10" s="304"/>
      <c r="AJ10" s="9">
        <f t="shared" ref="AJ10:AJ11" si="9">+AF10+AH10</f>
        <v>153106571.74999994</v>
      </c>
      <c r="AK10" s="304"/>
      <c r="AL10" s="305"/>
      <c r="AM10" s="304">
        <f t="shared" ref="AM10" si="10">+AM8+AM9</f>
        <v>225065716.229651</v>
      </c>
      <c r="AN10" s="306"/>
      <c r="AO10" s="304">
        <f t="shared" ref="AO10" si="11">+AO8+AO9</f>
        <v>33878283.770348698</v>
      </c>
      <c r="AP10" s="306"/>
      <c r="AQ10" s="304">
        <f>+AQ8+AQ9</f>
        <v>258943999.9999997</v>
      </c>
      <c r="AR10" s="306"/>
      <c r="AS10" s="305"/>
      <c r="AT10" s="304">
        <f>+AT8+AT9</f>
        <v>1234882527.2292964</v>
      </c>
      <c r="AU10" s="304"/>
      <c r="AV10" s="304">
        <f>+AV8+AV9</f>
        <v>180154094.90070316</v>
      </c>
      <c r="AW10" s="306"/>
      <c r="AX10" s="304">
        <f t="shared" si="0"/>
        <v>1415036622.1299996</v>
      </c>
      <c r="AY10" s="306"/>
      <c r="BA10" s="29" t="s">
        <v>74</v>
      </c>
      <c r="BB10" s="291">
        <f t="shared" si="1"/>
        <v>1234882527.2292964</v>
      </c>
      <c r="BC10" s="291">
        <f t="shared" si="2"/>
        <v>180154094.90070316</v>
      </c>
      <c r="BD10" s="291">
        <f t="shared" si="3"/>
        <v>1415036622.1299996</v>
      </c>
    </row>
    <row r="11" spans="1:56" ht="15.6">
      <c r="A11" s="41">
        <v>2</v>
      </c>
      <c r="B11" s="41" t="s">
        <v>75</v>
      </c>
      <c r="C11" s="14"/>
      <c r="D11" s="9">
        <v>0</v>
      </c>
      <c r="E11" s="9"/>
      <c r="F11" s="9">
        <v>-1622088.7399999993</v>
      </c>
      <c r="G11" s="9"/>
      <c r="H11" s="9">
        <v>-1622088.7399999993</v>
      </c>
      <c r="I11" s="9"/>
      <c r="J11" s="14"/>
      <c r="K11" s="9">
        <f>+'[42]Apr-Jun'!$G$11</f>
        <v>-19855434.739999998</v>
      </c>
      <c r="L11" s="9"/>
      <c r="M11" s="9">
        <f>+'[42]Apr-Jun'!$H$11</f>
        <v>-6260450.7999999998</v>
      </c>
      <c r="N11" s="9"/>
      <c r="O11" s="9">
        <f>+K11+M11</f>
        <v>-26115885.539999999</v>
      </c>
      <c r="P11" s="9"/>
      <c r="Q11" s="14"/>
      <c r="R11" s="9"/>
      <c r="S11" s="9"/>
      <c r="T11" s="9"/>
      <c r="U11" s="9"/>
      <c r="V11" s="9"/>
      <c r="W11" s="9"/>
      <c r="X11" s="14"/>
      <c r="Y11" s="9"/>
      <c r="Z11" s="9"/>
      <c r="AA11" s="9"/>
      <c r="AB11" s="9"/>
      <c r="AC11" s="9">
        <f t="shared" si="6"/>
        <v>0</v>
      </c>
      <c r="AD11" s="9"/>
      <c r="AE11" s="14"/>
      <c r="AF11" s="9">
        <f>+'[44]Apr-Jun'!$G$11</f>
        <v>1056323.4800000002</v>
      </c>
      <c r="AG11" s="9"/>
      <c r="AH11" s="9">
        <f>+'[44]Apr-Jun'!$H$11</f>
        <v>1498577.01</v>
      </c>
      <c r="AI11" s="9"/>
      <c r="AJ11" s="9">
        <f t="shared" si="9"/>
        <v>2554900.4900000002</v>
      </c>
      <c r="AK11" s="9"/>
      <c r="AL11" s="14"/>
      <c r="AM11" s="9">
        <v>0</v>
      </c>
      <c r="AN11" s="19"/>
      <c r="AO11" s="9">
        <v>0</v>
      </c>
      <c r="AP11" s="19"/>
      <c r="AQ11" s="9">
        <f t="shared" ref="AQ11:AQ15" si="12">+AM11+AO11</f>
        <v>0</v>
      </c>
      <c r="AR11" s="19"/>
      <c r="AS11" s="14"/>
      <c r="AT11" s="9">
        <f t="shared" ref="AT11:AT15" si="13">+D11+K11+R11+Y11+AF11+AM11</f>
        <v>-18799111.259999998</v>
      </c>
      <c r="AU11" s="9"/>
      <c r="AV11" s="9">
        <f t="shared" ref="AV11:AV15" si="14">+F11+M11+T11+AA11+AH11+AO11</f>
        <v>-6383962.5299999993</v>
      </c>
      <c r="AW11" s="19"/>
      <c r="AX11" s="9">
        <f t="shared" si="0"/>
        <v>-25183073.789999999</v>
      </c>
      <c r="AY11" s="19"/>
      <c r="BA11" s="41" t="s">
        <v>75</v>
      </c>
      <c r="BB11" s="290">
        <f t="shared" si="1"/>
        <v>-18799111.259999998</v>
      </c>
      <c r="BC11" s="85">
        <f t="shared" si="2"/>
        <v>-6383962.5299999993</v>
      </c>
      <c r="BD11" s="85">
        <f t="shared" si="3"/>
        <v>-25183073.789999999</v>
      </c>
    </row>
    <row r="12" spans="1:56" ht="15.6">
      <c r="A12" s="41">
        <v>3</v>
      </c>
      <c r="B12" s="41" t="s">
        <v>76</v>
      </c>
      <c r="C12" s="14"/>
      <c r="D12" s="9">
        <v>0</v>
      </c>
      <c r="E12" s="9"/>
      <c r="F12" s="9">
        <v>0</v>
      </c>
      <c r="G12" s="9"/>
      <c r="H12" s="9">
        <v>0</v>
      </c>
      <c r="I12" s="9"/>
      <c r="J12" s="14"/>
      <c r="K12" s="9"/>
      <c r="L12" s="9"/>
      <c r="M12" s="9"/>
      <c r="N12" s="9"/>
      <c r="O12" s="9">
        <f t="shared" ref="O12:O15" si="15">+K12+M12</f>
        <v>0</v>
      </c>
      <c r="P12" s="9"/>
      <c r="Q12" s="14"/>
      <c r="R12" s="9"/>
      <c r="S12" s="9"/>
      <c r="T12" s="9"/>
      <c r="U12" s="9"/>
      <c r="V12" s="9"/>
      <c r="W12" s="9"/>
      <c r="X12" s="14"/>
      <c r="Y12" s="9"/>
      <c r="Z12" s="9"/>
      <c r="AA12" s="9"/>
      <c r="AB12" s="9"/>
      <c r="AC12" s="9">
        <f t="shared" si="6"/>
        <v>0</v>
      </c>
      <c r="AD12" s="9"/>
      <c r="AE12" s="14"/>
      <c r="AF12" s="9">
        <f>+'[44]Apr-Jun'!$G$12</f>
        <v>0</v>
      </c>
      <c r="AG12" s="9"/>
      <c r="AH12" s="9">
        <v>0</v>
      </c>
      <c r="AI12" s="9"/>
      <c r="AJ12" s="9"/>
      <c r="AK12" s="9"/>
      <c r="AL12" s="14"/>
      <c r="AM12" s="9">
        <v>0</v>
      </c>
      <c r="AN12" s="19"/>
      <c r="AO12" s="9">
        <v>0</v>
      </c>
      <c r="AP12" s="19"/>
      <c r="AQ12" s="9">
        <f t="shared" si="12"/>
        <v>0</v>
      </c>
      <c r="AR12" s="19"/>
      <c r="AS12" s="14"/>
      <c r="AT12" s="9">
        <f t="shared" si="13"/>
        <v>0</v>
      </c>
      <c r="AU12" s="9"/>
      <c r="AV12" s="9">
        <f t="shared" si="14"/>
        <v>0</v>
      </c>
      <c r="AW12" s="19"/>
      <c r="AX12" s="9">
        <f t="shared" si="0"/>
        <v>0</v>
      </c>
      <c r="AY12" s="19"/>
      <c r="BA12" s="41" t="s">
        <v>76</v>
      </c>
      <c r="BB12" s="290">
        <f t="shared" si="1"/>
        <v>0</v>
      </c>
      <c r="BC12" s="85">
        <f t="shared" si="2"/>
        <v>0</v>
      </c>
      <c r="BD12" s="85">
        <f t="shared" si="3"/>
        <v>0</v>
      </c>
    </row>
    <row r="13" spans="1:56" ht="15.6">
      <c r="A13" s="41">
        <v>4</v>
      </c>
      <c r="B13" s="41" t="s">
        <v>77</v>
      </c>
      <c r="C13" s="14"/>
      <c r="D13" s="9">
        <v>0</v>
      </c>
      <c r="E13" s="9"/>
      <c r="F13" s="9">
        <v>0</v>
      </c>
      <c r="G13" s="9"/>
      <c r="H13" s="9">
        <v>0</v>
      </c>
      <c r="I13" s="9"/>
      <c r="J13" s="14"/>
      <c r="K13" s="9"/>
      <c r="L13" s="9"/>
      <c r="M13" s="9"/>
      <c r="N13" s="9"/>
      <c r="O13" s="9">
        <f t="shared" si="15"/>
        <v>0</v>
      </c>
      <c r="P13" s="9"/>
      <c r="Q13" s="14"/>
      <c r="R13" s="9"/>
      <c r="S13" s="9"/>
      <c r="T13" s="9"/>
      <c r="U13" s="9"/>
      <c r="V13" s="9"/>
      <c r="W13" s="9"/>
      <c r="X13" s="14"/>
      <c r="Y13" s="9"/>
      <c r="Z13" s="9"/>
      <c r="AA13" s="9"/>
      <c r="AB13" s="9"/>
      <c r="AC13" s="9">
        <f t="shared" si="6"/>
        <v>0</v>
      </c>
      <c r="AD13" s="9"/>
      <c r="AE13" s="14"/>
      <c r="AF13" s="9">
        <f>+'[44]Apr-Jun'!$G$13</f>
        <v>0</v>
      </c>
      <c r="AG13" s="9"/>
      <c r="AH13" s="9">
        <v>0</v>
      </c>
      <c r="AI13" s="9"/>
      <c r="AJ13" s="9"/>
      <c r="AK13" s="9"/>
      <c r="AL13" s="14"/>
      <c r="AM13" s="9">
        <v>0</v>
      </c>
      <c r="AN13" s="19"/>
      <c r="AO13" s="9">
        <v>0</v>
      </c>
      <c r="AP13" s="19"/>
      <c r="AQ13" s="9">
        <f t="shared" si="12"/>
        <v>0</v>
      </c>
      <c r="AR13" s="19"/>
      <c r="AS13" s="14"/>
      <c r="AT13" s="9">
        <f t="shared" si="13"/>
        <v>0</v>
      </c>
      <c r="AU13" s="9"/>
      <c r="AV13" s="9">
        <f t="shared" si="14"/>
        <v>0</v>
      </c>
      <c r="AW13" s="19"/>
      <c r="AX13" s="9">
        <f t="shared" si="0"/>
        <v>0</v>
      </c>
      <c r="AY13" s="19"/>
      <c r="BA13" s="41" t="s">
        <v>77</v>
      </c>
      <c r="BB13" s="290">
        <f t="shared" si="1"/>
        <v>0</v>
      </c>
      <c r="BC13" s="85">
        <f t="shared" si="2"/>
        <v>0</v>
      </c>
      <c r="BD13" s="85">
        <f t="shared" si="3"/>
        <v>0</v>
      </c>
    </row>
    <row r="14" spans="1:56" ht="15.6">
      <c r="A14" s="41">
        <v>5</v>
      </c>
      <c r="B14" s="41" t="s">
        <v>78</v>
      </c>
      <c r="C14" s="14"/>
      <c r="D14" s="9">
        <v>0</v>
      </c>
      <c r="E14" s="9"/>
      <c r="F14" s="9">
        <v>0</v>
      </c>
      <c r="G14" s="9"/>
      <c r="H14" s="9">
        <v>0</v>
      </c>
      <c r="I14" s="9"/>
      <c r="J14" s="14"/>
      <c r="K14" s="9"/>
      <c r="L14" s="9"/>
      <c r="M14" s="9"/>
      <c r="N14" s="9"/>
      <c r="O14" s="9">
        <f t="shared" si="15"/>
        <v>0</v>
      </c>
      <c r="P14" s="9"/>
      <c r="Q14" s="14"/>
      <c r="R14" s="9">
        <v>9318446.0342657249</v>
      </c>
      <c r="S14" s="9"/>
      <c r="T14" s="9">
        <v>1181826.8657342747</v>
      </c>
      <c r="U14" s="9"/>
      <c r="V14" s="9">
        <f>+R14+T14</f>
        <v>10500272.9</v>
      </c>
      <c r="W14" s="9"/>
      <c r="X14" s="14"/>
      <c r="Y14" s="9"/>
      <c r="Z14" s="9"/>
      <c r="AA14" s="9"/>
      <c r="AB14" s="9"/>
      <c r="AC14" s="9">
        <f t="shared" si="6"/>
        <v>0</v>
      </c>
      <c r="AD14" s="9"/>
      <c r="AE14" s="14"/>
      <c r="AF14" s="9">
        <f>+'[44]Apr-Jun'!$G$14</f>
        <v>50.309999999999995</v>
      </c>
      <c r="AG14" s="9"/>
      <c r="AH14" s="9">
        <v>0</v>
      </c>
      <c r="AI14" s="9"/>
      <c r="AJ14" s="9"/>
      <c r="AK14" s="9"/>
      <c r="AL14" s="14"/>
      <c r="AM14" s="9">
        <v>0</v>
      </c>
      <c r="AN14" s="19"/>
      <c r="AO14" s="9">
        <v>0</v>
      </c>
      <c r="AP14" s="19"/>
      <c r="AQ14" s="9">
        <f t="shared" si="12"/>
        <v>0</v>
      </c>
      <c r="AR14" s="19"/>
      <c r="AS14" s="14"/>
      <c r="AT14" s="9">
        <f t="shared" si="13"/>
        <v>9318496.3442657255</v>
      </c>
      <c r="AU14" s="9"/>
      <c r="AV14" s="9">
        <f t="shared" si="14"/>
        <v>1181826.8657342747</v>
      </c>
      <c r="AW14" s="19"/>
      <c r="AX14" s="9">
        <f t="shared" si="0"/>
        <v>10500323.210000001</v>
      </c>
      <c r="AY14" s="19"/>
      <c r="BA14" s="41" t="s">
        <v>78</v>
      </c>
      <c r="BB14" s="290">
        <f t="shared" si="1"/>
        <v>9318496.3442657255</v>
      </c>
      <c r="BC14" s="85">
        <f t="shared" si="2"/>
        <v>1181826.8657342747</v>
      </c>
      <c r="BD14" s="85">
        <f t="shared" si="3"/>
        <v>10500323.210000001</v>
      </c>
    </row>
    <row r="15" spans="1:56" ht="15.6">
      <c r="A15" s="41">
        <v>6</v>
      </c>
      <c r="B15" s="41" t="s">
        <v>79</v>
      </c>
      <c r="C15" s="14"/>
      <c r="D15" s="9">
        <v>0</v>
      </c>
      <c r="E15" s="9"/>
      <c r="F15" s="9">
        <v>0</v>
      </c>
      <c r="G15" s="9"/>
      <c r="H15" s="9">
        <v>0</v>
      </c>
      <c r="I15" s="9"/>
      <c r="J15" s="14"/>
      <c r="K15" s="9"/>
      <c r="L15" s="9"/>
      <c r="M15" s="9"/>
      <c r="N15" s="9"/>
      <c r="O15" s="9">
        <f t="shared" si="15"/>
        <v>0</v>
      </c>
      <c r="P15" s="9"/>
      <c r="Q15" s="14"/>
      <c r="R15" s="9"/>
      <c r="S15" s="9"/>
      <c r="T15" s="9"/>
      <c r="U15" s="9"/>
      <c r="V15" s="9"/>
      <c r="W15" s="9"/>
      <c r="X15" s="14"/>
      <c r="Y15" s="9"/>
      <c r="Z15" s="9"/>
      <c r="AA15" s="9"/>
      <c r="AB15" s="9"/>
      <c r="AC15" s="9">
        <f t="shared" si="6"/>
        <v>0</v>
      </c>
      <c r="AD15" s="9"/>
      <c r="AE15" s="14"/>
      <c r="AF15" s="9">
        <f>+'[44]Apr-Jun'!$G$15</f>
        <v>0</v>
      </c>
      <c r="AG15" s="9"/>
      <c r="AH15" s="9">
        <v>0</v>
      </c>
      <c r="AI15" s="9"/>
      <c r="AJ15" s="9"/>
      <c r="AK15" s="9"/>
      <c r="AL15" s="14"/>
      <c r="AM15" s="9">
        <v>0</v>
      </c>
      <c r="AN15" s="19"/>
      <c r="AO15" s="9">
        <v>0</v>
      </c>
      <c r="AP15" s="19"/>
      <c r="AQ15" s="9">
        <f t="shared" si="12"/>
        <v>0</v>
      </c>
      <c r="AR15" s="19"/>
      <c r="AS15" s="14"/>
      <c r="AT15" s="9">
        <f t="shared" si="13"/>
        <v>0</v>
      </c>
      <c r="AU15" s="9"/>
      <c r="AV15" s="9">
        <f t="shared" si="14"/>
        <v>0</v>
      </c>
      <c r="AW15" s="19"/>
      <c r="AX15" s="9">
        <f t="shared" si="0"/>
        <v>0</v>
      </c>
      <c r="AY15" s="19"/>
      <c r="BA15" s="41" t="s">
        <v>79</v>
      </c>
      <c r="BB15" s="290">
        <f t="shared" si="1"/>
        <v>0</v>
      </c>
      <c r="BC15" s="85">
        <f t="shared" si="2"/>
        <v>0</v>
      </c>
      <c r="BD15" s="85">
        <f t="shared" si="3"/>
        <v>0</v>
      </c>
    </row>
    <row r="16" spans="1:56" ht="15.6">
      <c r="A16" s="41">
        <v>7</v>
      </c>
      <c r="B16" s="41" t="s">
        <v>80</v>
      </c>
      <c r="C16" s="15"/>
      <c r="D16" s="31">
        <v>187466898.30999991</v>
      </c>
      <c r="E16" s="32">
        <v>1881.423292720867</v>
      </c>
      <c r="F16" s="31">
        <v>21718317.630000003</v>
      </c>
      <c r="G16" s="32">
        <v>1516.7482107689086</v>
      </c>
      <c r="H16" s="31">
        <v>209185215.93999991</v>
      </c>
      <c r="I16" s="32">
        <v>1835.6021054756047</v>
      </c>
      <c r="J16" s="33"/>
      <c r="K16" s="307">
        <f t="shared" ref="K16" si="16">+K10+K11+K12+K13+K14+K15</f>
        <v>343410604.74000001</v>
      </c>
      <c r="L16" s="306">
        <f>+K16/$K$110</f>
        <v>1858.3830550354458</v>
      </c>
      <c r="M16" s="307">
        <f t="shared" ref="M16" si="17">+M10+M11+M12+M13+M14+M15</f>
        <v>49365417.290000007</v>
      </c>
      <c r="N16" s="306">
        <f>+M16/$M$110</f>
        <v>1820.795857553851</v>
      </c>
      <c r="O16" s="304">
        <f>SUM(O10:O15)</f>
        <v>392776022.03000003</v>
      </c>
      <c r="P16" s="306">
        <f>+O16/$O$110</f>
        <v>1853.573925824202</v>
      </c>
      <c r="Q16" s="305"/>
      <c r="R16" s="307">
        <v>122595282.22426571</v>
      </c>
      <c r="S16" s="306">
        <f>+R16/$R$110</f>
        <v>1973.3011770126629</v>
      </c>
      <c r="T16" s="307">
        <v>22494165.275734276</v>
      </c>
      <c r="U16" s="306">
        <f>+T16/$T$110</f>
        <v>2280.4303807516499</v>
      </c>
      <c r="V16" s="304">
        <f>SUM(V10:V15)</f>
        <v>145089447.5</v>
      </c>
      <c r="W16" s="306">
        <f>+V16/$V$110</f>
        <v>2015.3831381700491</v>
      </c>
      <c r="X16" s="305"/>
      <c r="Y16" s="307">
        <f>+Y10+Y11+Y12+Y13+Y14+Y15</f>
        <v>209686001.17964557</v>
      </c>
      <c r="Z16" s="306">
        <f>+Y16/$Y$110</f>
        <v>1913.4727805121693</v>
      </c>
      <c r="AA16" s="307">
        <f t="shared" ref="AA16" si="18">+AA10+AA11+AA12+AA13+AA14+AA15</f>
        <v>29011662.350354459</v>
      </c>
      <c r="AB16" s="306">
        <f>+AA16/$AA$110</f>
        <v>1837.5767893561224</v>
      </c>
      <c r="AC16" s="304">
        <f>SUM(AC10:AC15)</f>
        <v>238697663.53000003</v>
      </c>
      <c r="AD16" s="306">
        <f>+AC16/$AC$110</f>
        <v>1903.9152564368442</v>
      </c>
      <c r="AE16" s="305"/>
      <c r="AF16" s="304">
        <f t="shared" ref="AF16" si="19">+AF10+AF11+AF12+AF13+AF14+AF15</f>
        <v>137177409.62999994</v>
      </c>
      <c r="AG16" s="306">
        <f>+AF16/$AF$110</f>
        <v>1796.99765028754</v>
      </c>
      <c r="AH16" s="304">
        <f t="shared" ref="AH16" si="20">+AH10+AH11+AH12+AH13+AH14+AH15</f>
        <v>18484112.920000006</v>
      </c>
      <c r="AI16" s="306">
        <f>+AH16/$AH$110</f>
        <v>1919.2309126778118</v>
      </c>
      <c r="AJ16" s="304">
        <f>SUM(AJ10:AJ15)</f>
        <v>155661472.23999995</v>
      </c>
      <c r="AK16" s="306">
        <f>+AJ16/$AJ$110</f>
        <v>1810.6908645077233</v>
      </c>
      <c r="AL16" s="305"/>
      <c r="AM16" s="304">
        <f t="shared" ref="AM16" si="21">+AM10+AM11+AM12+AM13+AM14+AM15</f>
        <v>225065716.229651</v>
      </c>
      <c r="AN16" s="306" t="e">
        <f>+AM16/$AM$110</f>
        <v>#DIV/0!</v>
      </c>
      <c r="AO16" s="304">
        <f t="shared" ref="AO16" si="22">+AO10+AO11+AO12+AO13+AO14+AO15</f>
        <v>33878283.770348698</v>
      </c>
      <c r="AP16" s="306" t="e">
        <f>+AO16/$AO$110</f>
        <v>#DIV/0!</v>
      </c>
      <c r="AQ16" s="304">
        <f>SUM(AQ10:AQ15)</f>
        <v>258943999.9999997</v>
      </c>
      <c r="AR16" s="306" t="e">
        <f>+AQ16/$AQ$110</f>
        <v>#DIV/0!</v>
      </c>
      <c r="AS16" s="305"/>
      <c r="AT16" s="304">
        <f>SUM(AT10:AT15)</f>
        <v>1225401912.3135622</v>
      </c>
      <c r="AU16" s="306">
        <f>+AT16/$AT$110</f>
        <v>2301.31500456086</v>
      </c>
      <c r="AV16" s="304">
        <f>SUM(AV10:AV15)</f>
        <v>174951959.23643744</v>
      </c>
      <c r="AW16" s="306">
        <f>+AV16/$AV$110</f>
        <v>2280.5740703970259</v>
      </c>
      <c r="AX16" s="304">
        <f t="shared" si="0"/>
        <v>1400353871.5499997</v>
      </c>
      <c r="AY16" s="306">
        <f>+AX16/$AX$110</f>
        <v>2298.7031557322553</v>
      </c>
      <c r="BA16" s="41" t="s">
        <v>80</v>
      </c>
      <c r="BB16" s="291">
        <f t="shared" si="1"/>
        <v>1225401912.3135622</v>
      </c>
      <c r="BC16" s="291">
        <f t="shared" si="2"/>
        <v>174951959.23643744</v>
      </c>
      <c r="BD16" s="291">
        <f t="shared" si="3"/>
        <v>1400353871.5499997</v>
      </c>
    </row>
    <row r="17" spans="1:56" ht="15.6">
      <c r="A17" s="41"/>
      <c r="B17" s="41"/>
      <c r="C17" s="14"/>
      <c r="D17" s="9"/>
      <c r="E17" s="19"/>
      <c r="F17" s="19"/>
      <c r="G17" s="19"/>
      <c r="H17" s="19"/>
      <c r="I17" s="19"/>
      <c r="J17" s="14"/>
      <c r="K17" s="9"/>
      <c r="L17" s="9"/>
      <c r="M17" s="9"/>
      <c r="N17" s="9"/>
      <c r="O17" s="9"/>
      <c r="P17" s="9"/>
      <c r="Q17" s="14"/>
      <c r="R17" s="9"/>
      <c r="S17" s="9"/>
      <c r="T17" s="9"/>
      <c r="U17" s="9"/>
      <c r="V17" s="9"/>
      <c r="W17" s="9"/>
      <c r="X17" s="14"/>
      <c r="Y17" s="9"/>
      <c r="Z17" s="9"/>
      <c r="AA17" s="9"/>
      <c r="AB17" s="9"/>
      <c r="AC17" s="9"/>
      <c r="AD17" s="9"/>
      <c r="AE17" s="14"/>
      <c r="AF17" s="9"/>
      <c r="AG17" s="9"/>
      <c r="AH17" s="9"/>
      <c r="AI17" s="9"/>
      <c r="AJ17" s="9"/>
      <c r="AK17" s="9"/>
      <c r="AL17" s="14"/>
      <c r="AM17" s="9"/>
      <c r="AN17" s="19"/>
      <c r="AO17" s="19"/>
      <c r="AP17" s="19"/>
      <c r="AQ17" s="19"/>
      <c r="AR17" s="19"/>
      <c r="AS17" s="14"/>
      <c r="AT17" s="9"/>
      <c r="AU17" s="9"/>
      <c r="AV17" s="19"/>
      <c r="AW17" s="19"/>
      <c r="AX17" s="9"/>
      <c r="AY17" s="19"/>
      <c r="BA17" s="41"/>
      <c r="BB17" s="290"/>
      <c r="BC17" s="88"/>
      <c r="BD17" s="85"/>
    </row>
    <row r="18" spans="1:56" ht="15.6">
      <c r="A18" s="42" t="s">
        <v>81</v>
      </c>
      <c r="B18" s="41"/>
      <c r="C18" s="14"/>
      <c r="D18" s="9"/>
      <c r="E18" s="19"/>
      <c r="F18" s="19"/>
      <c r="G18" s="19"/>
      <c r="H18" s="19"/>
      <c r="I18" s="19"/>
      <c r="J18" s="14"/>
      <c r="K18" s="9"/>
      <c r="L18" s="9"/>
      <c r="M18" s="9"/>
      <c r="N18" s="9"/>
      <c r="O18" s="9"/>
      <c r="P18" s="9"/>
      <c r="Q18" s="14"/>
      <c r="R18" s="9"/>
      <c r="S18" s="9"/>
      <c r="T18" s="9"/>
      <c r="U18" s="9"/>
      <c r="V18" s="9"/>
      <c r="W18" s="9"/>
      <c r="X18" s="14"/>
      <c r="Y18" s="9"/>
      <c r="Z18" s="9"/>
      <c r="AA18" s="9"/>
      <c r="AB18" s="9"/>
      <c r="AC18" s="9"/>
      <c r="AD18" s="9"/>
      <c r="AE18" s="14"/>
      <c r="AF18" s="9"/>
      <c r="AG18" s="9"/>
      <c r="AH18" s="9"/>
      <c r="AI18" s="9"/>
      <c r="AJ18" s="9"/>
      <c r="AK18" s="9"/>
      <c r="AL18" s="14"/>
      <c r="AM18" s="9"/>
      <c r="AN18" s="19"/>
      <c r="AO18" s="19"/>
      <c r="AP18" s="19"/>
      <c r="AQ18" s="19"/>
      <c r="AR18" s="19"/>
      <c r="AS18" s="14"/>
      <c r="AT18" s="9"/>
      <c r="AU18" s="9"/>
      <c r="AV18" s="19"/>
      <c r="AW18" s="19"/>
      <c r="AX18" s="9"/>
      <c r="AY18" s="19"/>
      <c r="BA18" s="41" t="s">
        <v>81</v>
      </c>
      <c r="BB18" s="290"/>
      <c r="BC18" s="88"/>
      <c r="BD18" s="85"/>
    </row>
    <row r="19" spans="1:56" ht="15.6">
      <c r="A19" s="42"/>
      <c r="B19" s="18" t="s">
        <v>82</v>
      </c>
      <c r="C19" s="14"/>
      <c r="D19" s="9"/>
      <c r="E19" s="19"/>
      <c r="F19" s="9"/>
      <c r="G19" s="19"/>
      <c r="H19" s="19"/>
      <c r="I19" s="19"/>
      <c r="J19" s="14"/>
      <c r="K19" s="9"/>
      <c r="L19" s="9"/>
      <c r="M19" s="9"/>
      <c r="N19" s="9"/>
      <c r="O19" s="9"/>
      <c r="P19" s="9"/>
      <c r="Q19" s="14"/>
      <c r="R19" s="9"/>
      <c r="S19" s="9"/>
      <c r="T19" s="9"/>
      <c r="U19" s="9"/>
      <c r="V19" s="9"/>
      <c r="W19" s="9"/>
      <c r="X19" s="14"/>
      <c r="Y19" s="9"/>
      <c r="Z19" s="9"/>
      <c r="AA19" s="9"/>
      <c r="AB19" s="9"/>
      <c r="AC19" s="9"/>
      <c r="AD19" s="9"/>
      <c r="AE19" s="14"/>
      <c r="AF19" s="9"/>
      <c r="AG19" s="9"/>
      <c r="AH19" s="9"/>
      <c r="AI19" s="9"/>
      <c r="AJ19" s="9"/>
      <c r="AK19" s="9"/>
      <c r="AL19" s="14"/>
      <c r="AM19" s="9"/>
      <c r="AN19" s="19"/>
      <c r="AO19" s="9"/>
      <c r="AP19" s="19"/>
      <c r="AQ19" s="19"/>
      <c r="AR19" s="19"/>
      <c r="AS19" s="14"/>
      <c r="AT19" s="9"/>
      <c r="AU19" s="9"/>
      <c r="AV19" s="19"/>
      <c r="AW19" s="19"/>
      <c r="AX19" s="9"/>
      <c r="AY19" s="19"/>
      <c r="BA19" s="18" t="s">
        <v>82</v>
      </c>
      <c r="BB19" s="290"/>
      <c r="BC19" s="88"/>
      <c r="BD19" s="85"/>
    </row>
    <row r="20" spans="1:56" ht="15.6">
      <c r="A20" s="41">
        <v>8</v>
      </c>
      <c r="B20" s="41" t="s">
        <v>83</v>
      </c>
      <c r="C20" s="14"/>
      <c r="D20" s="9">
        <v>213184.24</v>
      </c>
      <c r="E20" s="19">
        <v>2.139523288606096</v>
      </c>
      <c r="F20" s="9">
        <v>0</v>
      </c>
      <c r="G20" s="19">
        <v>0</v>
      </c>
      <c r="H20" s="9">
        <v>213184.24</v>
      </c>
      <c r="I20" s="19">
        <v>1.8706935766935766</v>
      </c>
      <c r="J20" s="14"/>
      <c r="K20" s="9">
        <f>+'[42]Apr-Jun'!$G$20</f>
        <v>1647135.7721393146</v>
      </c>
      <c r="L20" s="19">
        <f t="shared" ref="L20:L62" si="23">+K20/$K$110</f>
        <v>8.9135546952720084</v>
      </c>
      <c r="M20" s="9">
        <f>+'[42]Apr-Jun'!$H$20</f>
        <v>17721.412713708167</v>
      </c>
      <c r="N20" s="19">
        <f t="shared" ref="N20:N62" si="24">+M20/$M$110</f>
        <v>0.65363723494054904</v>
      </c>
      <c r="O20" s="9">
        <f t="shared" ref="O20:O62" si="25">+K20+M20</f>
        <v>1664857.1848530227</v>
      </c>
      <c r="P20" s="19">
        <f t="shared" ref="P20:P62" si="26">+O20/$O$110</f>
        <v>7.8567318140131883</v>
      </c>
      <c r="Q20" s="14"/>
      <c r="R20" s="9">
        <v>74419.682060651248</v>
      </c>
      <c r="S20" s="19">
        <f t="shared" ref="S20:S62" si="27">+R20/$R$110</f>
        <v>1.1978637639134555</v>
      </c>
      <c r="T20" s="9">
        <v>1039.2435388019589</v>
      </c>
      <c r="U20" s="19">
        <f t="shared" ref="U20:U62" si="28">+T20/$T$110</f>
        <v>0.10535721196289122</v>
      </c>
      <c r="V20" s="9">
        <f t="shared" ref="V20:V59" si="29">+R20+T20</f>
        <v>75458.925599453214</v>
      </c>
      <c r="W20" s="19">
        <f t="shared" ref="W20:W62" si="30">+V20/$V$110</f>
        <v>1.048171654782587</v>
      </c>
      <c r="X20" s="14"/>
      <c r="Y20" s="9">
        <f>+[43]Optima!G20</f>
        <v>55965.591972813141</v>
      </c>
      <c r="Z20" s="19">
        <f t="shared" ref="Z20:Z62" si="31">+Y20/$Y$110</f>
        <v>0.51070951938981179</v>
      </c>
      <c r="AA20" s="9">
        <f>+[43]Optima!H20</f>
        <v>56.236546947722481</v>
      </c>
      <c r="AB20" s="19">
        <f t="shared" ref="AB20:AB62" si="32">+AA20/$AA$110</f>
        <v>3.5619804248620776E-3</v>
      </c>
      <c r="AC20" s="9">
        <f t="shared" ref="AC20:AC59" si="33">+Y20+AA20</f>
        <v>56021.828519760864</v>
      </c>
      <c r="AD20" s="19">
        <f t="shared" ref="AD20:AD62" si="34">+AC20/$AC$110</f>
        <v>0.4468448179797791</v>
      </c>
      <c r="AE20" s="14"/>
      <c r="AF20" s="9">
        <f>+'[44]Apr-Jun'!$G$20</f>
        <v>91464.702569340472</v>
      </c>
      <c r="AG20" s="19">
        <f t="shared" ref="AG20:AG62" si="35">+AF20/$AF$110</f>
        <v>1.1981699905594989</v>
      </c>
      <c r="AH20" s="9">
        <v>2092.7133213221641</v>
      </c>
      <c r="AI20" s="19">
        <f t="shared" ref="AI20:AI62" si="36">+AH20/$AH$110</f>
        <v>0.21728930758199191</v>
      </c>
      <c r="AJ20" s="9">
        <f t="shared" ref="AJ20:AJ59" si="37">+AF20+AH20</f>
        <v>93557.41589066264</v>
      </c>
      <c r="AK20" s="19">
        <f t="shared" ref="AK20:AK62" si="38">+AJ20/$AJ$110</f>
        <v>1.088281871052748</v>
      </c>
      <c r="AL20" s="14"/>
      <c r="AM20" s="9">
        <v>226701.89804050484</v>
      </c>
      <c r="AN20" s="19" t="e">
        <f t="shared" ref="AN20:AN62" si="39">+AM20/$AM$110</f>
        <v>#DIV/0!</v>
      </c>
      <c r="AO20" s="9">
        <v>0</v>
      </c>
      <c r="AP20" s="19" t="e">
        <f t="shared" ref="AP20:AP62" si="40">+AO20/$AO$110</f>
        <v>#DIV/0!</v>
      </c>
      <c r="AQ20" s="9">
        <f t="shared" ref="AQ20:AQ59" si="41">+AM20+AO20</f>
        <v>226701.89804050484</v>
      </c>
      <c r="AR20" s="19" t="e">
        <f t="shared" ref="AR20:AR62" si="42">+AQ20/$AQ$110</f>
        <v>#DIV/0!</v>
      </c>
      <c r="AS20" s="14"/>
      <c r="AT20" s="9">
        <f t="shared" ref="AT20:AT59" si="43">+D20+K20+R20+Y20+AF20+AM20</f>
        <v>2308871.8867826243</v>
      </c>
      <c r="AU20" s="19">
        <f>+AT20/$AT$110</f>
        <v>4.336080646903679</v>
      </c>
      <c r="AV20" s="19">
        <f>+F20+M20+T20+AA20+AH20+AO20</f>
        <v>20909.606120780012</v>
      </c>
      <c r="AW20" s="19">
        <f t="shared" ref="AW20:AW62" si="44">+AV20/$AV$110</f>
        <v>0.27256571317855949</v>
      </c>
      <c r="AX20" s="9">
        <f t="shared" ref="AX20:AX62" si="45">+AT20+AV20</f>
        <v>2329781.4929034044</v>
      </c>
      <c r="AY20" s="19">
        <f t="shared" ref="AY20:AY62" si="46">+AX20/$AX$110</f>
        <v>3.8243733806911839</v>
      </c>
      <c r="BA20" s="41" t="s">
        <v>83</v>
      </c>
      <c r="BB20" s="290">
        <f t="shared" ref="BB20:BB62" si="47">+AT20</f>
        <v>2308871.8867826243</v>
      </c>
      <c r="BC20" s="85">
        <f t="shared" ref="BC20:BC62" si="48">+AV20</f>
        <v>20909.606120780012</v>
      </c>
      <c r="BD20" s="85">
        <f t="shared" ref="BD20:BD62" si="49">+BB20+BC20</f>
        <v>2329781.4929034044</v>
      </c>
    </row>
    <row r="21" spans="1:56" ht="15.6">
      <c r="A21" s="41">
        <v>9</v>
      </c>
      <c r="B21" s="41" t="s">
        <v>84</v>
      </c>
      <c r="C21" s="14"/>
      <c r="D21" s="9">
        <v>847780.7100000002</v>
      </c>
      <c r="E21" s="19">
        <v>8.5083520839814959</v>
      </c>
      <c r="F21" s="9">
        <v>996510.63000000024</v>
      </c>
      <c r="G21" s="19">
        <v>69.593591032893372</v>
      </c>
      <c r="H21" s="9">
        <v>1844291.3400000003</v>
      </c>
      <c r="I21" s="19">
        <v>16.183672692172696</v>
      </c>
      <c r="J21" s="14"/>
      <c r="K21" s="9">
        <f>+'[42]Apr-Jun'!$G$21</f>
        <v>1295850.8885323715</v>
      </c>
      <c r="L21" s="19">
        <f t="shared" si="23"/>
        <v>7.0125596002617643</v>
      </c>
      <c r="M21" s="9">
        <f>+'[42]Apr-Jun'!$H$21</f>
        <v>2061573.577149509</v>
      </c>
      <c r="N21" s="19">
        <f t="shared" si="24"/>
        <v>76.0391552504245</v>
      </c>
      <c r="O21" s="9">
        <f t="shared" si="25"/>
        <v>3357424.4656818807</v>
      </c>
      <c r="P21" s="19">
        <f t="shared" si="26"/>
        <v>15.844232077478649</v>
      </c>
      <c r="Q21" s="14"/>
      <c r="R21" s="9">
        <v>717115.69848311518</v>
      </c>
      <c r="S21" s="19">
        <f t="shared" si="27"/>
        <v>11.542738237531431</v>
      </c>
      <c r="T21" s="9">
        <v>727782.78722582816</v>
      </c>
      <c r="U21" s="19">
        <f t="shared" si="28"/>
        <v>73.781709978287523</v>
      </c>
      <c r="V21" s="9">
        <f t="shared" si="29"/>
        <v>1444898.4857089433</v>
      </c>
      <c r="W21" s="19">
        <f t="shared" si="30"/>
        <v>20.070543341653032</v>
      </c>
      <c r="X21" s="14"/>
      <c r="Y21" s="9">
        <f>+[43]Optima!G21</f>
        <v>1549722.5910591334</v>
      </c>
      <c r="Z21" s="19">
        <f t="shared" si="31"/>
        <v>14.141869169396385</v>
      </c>
      <c r="AA21" s="9">
        <f>+[43]Optima!H21</f>
        <v>960817.66577203281</v>
      </c>
      <c r="AB21" s="19">
        <f t="shared" si="32"/>
        <v>60.857465529011449</v>
      </c>
      <c r="AC21" s="9">
        <f t="shared" si="33"/>
        <v>2510540.2568311663</v>
      </c>
      <c r="AD21" s="19">
        <f t="shared" si="34"/>
        <v>20.024728462744203</v>
      </c>
      <c r="AE21" s="14"/>
      <c r="AF21" s="9">
        <f>+'[44]Apr-Jun'!$G$21</f>
        <v>890225.36875271192</v>
      </c>
      <c r="AG21" s="19">
        <f t="shared" si="35"/>
        <v>11.66178090248126</v>
      </c>
      <c r="AH21" s="9">
        <v>799502.33251331747</v>
      </c>
      <c r="AI21" s="19">
        <f t="shared" si="36"/>
        <v>83.013428773057569</v>
      </c>
      <c r="AJ21" s="9">
        <f t="shared" si="37"/>
        <v>1689727.7012660294</v>
      </c>
      <c r="AK21" s="19">
        <f t="shared" si="38"/>
        <v>19.655310130118526</v>
      </c>
      <c r="AL21" s="14"/>
      <c r="AM21" s="9">
        <v>1363916.6487939311</v>
      </c>
      <c r="AN21" s="19" t="e">
        <f t="shared" si="39"/>
        <v>#DIV/0!</v>
      </c>
      <c r="AO21" s="9">
        <v>1877199.9189883496</v>
      </c>
      <c r="AP21" s="19" t="e">
        <f t="shared" si="40"/>
        <v>#DIV/0!</v>
      </c>
      <c r="AQ21" s="9">
        <f t="shared" si="41"/>
        <v>3241116.567782281</v>
      </c>
      <c r="AR21" s="19" t="e">
        <f t="shared" si="42"/>
        <v>#DIV/0!</v>
      </c>
      <c r="AS21" s="14"/>
      <c r="AT21" s="9">
        <f t="shared" si="43"/>
        <v>6664611.9056212632</v>
      </c>
      <c r="AU21" s="19">
        <f t="shared" ref="AU21:AU61" si="50">+AT21/$AT$110</f>
        <v>12.516196705637713</v>
      </c>
      <c r="AV21" s="19">
        <f t="shared" ref="AV21:AV59" si="51">+F21+M21+T21+AA21+AH21+AO21</f>
        <v>7423386.9116490372</v>
      </c>
      <c r="AW21" s="19">
        <f t="shared" si="44"/>
        <v>96.767042673423845</v>
      </c>
      <c r="AX21" s="9">
        <f t="shared" si="45"/>
        <v>14087998.817270301</v>
      </c>
      <c r="AY21" s="19">
        <f t="shared" si="46"/>
        <v>23.125674157894625</v>
      </c>
      <c r="BA21" s="41" t="s">
        <v>84</v>
      </c>
      <c r="BB21" s="290">
        <f t="shared" si="47"/>
        <v>6664611.9056212632</v>
      </c>
      <c r="BC21" s="85">
        <f t="shared" si="48"/>
        <v>7423386.9116490372</v>
      </c>
      <c r="BD21" s="85">
        <f t="shared" si="49"/>
        <v>14087998.817270301</v>
      </c>
    </row>
    <row r="22" spans="1:56" ht="15.6">
      <c r="A22" s="41">
        <v>10</v>
      </c>
      <c r="B22" s="41" t="s">
        <v>85</v>
      </c>
      <c r="C22" s="14"/>
      <c r="D22" s="9">
        <v>9753.32</v>
      </c>
      <c r="E22" s="19">
        <v>9.7884605734587168E-2</v>
      </c>
      <c r="F22" s="9">
        <v>177.34999999999991</v>
      </c>
      <c r="G22" s="19">
        <v>1.238564145540889E-2</v>
      </c>
      <c r="H22" s="9">
        <v>9930.67</v>
      </c>
      <c r="I22" s="19">
        <v>8.714171639171639E-2</v>
      </c>
      <c r="J22" s="14"/>
      <c r="K22" s="9">
        <f>+'[42]Apr-Jun'!$G$22</f>
        <v>4161.7266356283781</v>
      </c>
      <c r="L22" s="19">
        <f t="shared" si="23"/>
        <v>2.2521384466845491E-2</v>
      </c>
      <c r="M22" s="9">
        <f>+'[42]Apr-Jun'!$H$22</f>
        <v>384.16524387068648</v>
      </c>
      <c r="N22" s="19">
        <f t="shared" si="24"/>
        <v>1.4169564911134792E-2</v>
      </c>
      <c r="O22" s="9">
        <f t="shared" si="25"/>
        <v>4545.8918794990641</v>
      </c>
      <c r="P22" s="19">
        <f t="shared" si="26"/>
        <v>2.1452803085856027E-2</v>
      </c>
      <c r="Q22" s="14"/>
      <c r="R22" s="9">
        <v>1626.7673274674003</v>
      </c>
      <c r="S22" s="19">
        <f t="shared" si="27"/>
        <v>2.6184546613668779E-2</v>
      </c>
      <c r="T22" s="9">
        <v>-52.802774225690058</v>
      </c>
      <c r="U22" s="19">
        <f t="shared" si="28"/>
        <v>-5.3530793010634686E-3</v>
      </c>
      <c r="V22" s="9">
        <f t="shared" si="29"/>
        <v>1573.9645532417103</v>
      </c>
      <c r="W22" s="19">
        <f t="shared" si="30"/>
        <v>2.1863351713988004E-2</v>
      </c>
      <c r="X22" s="14"/>
      <c r="Y22" s="9">
        <f>+[43]Optima!G22</f>
        <v>59483.231541099078</v>
      </c>
      <c r="Z22" s="19">
        <f t="shared" si="31"/>
        <v>0.54280945704755323</v>
      </c>
      <c r="AA22" s="9">
        <f>+[43]Optima!H22</f>
        <v>2130.1917869449976</v>
      </c>
      <c r="AB22" s="19">
        <f t="shared" si="32"/>
        <v>0.13492473948220152</v>
      </c>
      <c r="AC22" s="9">
        <f t="shared" si="33"/>
        <v>61613.423328044075</v>
      </c>
      <c r="AD22" s="19">
        <f t="shared" si="34"/>
        <v>0.49144484676039368</v>
      </c>
      <c r="AE22" s="14"/>
      <c r="AF22" s="9">
        <f>+'[44]Apr-Jun'!$G$22</f>
        <v>1947.3626694032635</v>
      </c>
      <c r="AG22" s="19">
        <f t="shared" si="35"/>
        <v>2.5510075971065978E-2</v>
      </c>
      <c r="AH22" s="9">
        <v>34.877406060680286</v>
      </c>
      <c r="AI22" s="19">
        <f t="shared" si="36"/>
        <v>3.6213691268487474E-3</v>
      </c>
      <c r="AJ22" s="9">
        <f t="shared" si="37"/>
        <v>1982.2400754639436</v>
      </c>
      <c r="AK22" s="19">
        <f t="shared" si="38"/>
        <v>2.3057882880419964E-2</v>
      </c>
      <c r="AL22" s="14"/>
      <c r="AM22" s="9">
        <v>1408.5001911396926</v>
      </c>
      <c r="AN22" s="19" t="e">
        <f t="shared" si="39"/>
        <v>#DIV/0!</v>
      </c>
      <c r="AO22" s="9">
        <v>411.13472877523606</v>
      </c>
      <c r="AP22" s="19" t="e">
        <f t="shared" si="40"/>
        <v>#DIV/0!</v>
      </c>
      <c r="AQ22" s="9">
        <f t="shared" si="41"/>
        <v>1819.6349199149286</v>
      </c>
      <c r="AR22" s="19" t="e">
        <f t="shared" si="42"/>
        <v>#DIV/0!</v>
      </c>
      <c r="AS22" s="14"/>
      <c r="AT22" s="9">
        <f t="shared" si="43"/>
        <v>78380.908364737814</v>
      </c>
      <c r="AU22" s="19">
        <f t="shared" si="50"/>
        <v>0.14719999918257398</v>
      </c>
      <c r="AV22" s="19">
        <f t="shared" si="51"/>
        <v>3084.9163914259102</v>
      </c>
      <c r="AW22" s="19">
        <f t="shared" si="44"/>
        <v>4.0213212600384678E-2</v>
      </c>
      <c r="AX22" s="9">
        <f t="shared" si="45"/>
        <v>81465.824756163725</v>
      </c>
      <c r="AY22" s="19">
        <f t="shared" si="46"/>
        <v>0.13372744722307006</v>
      </c>
      <c r="BA22" s="41" t="s">
        <v>85</v>
      </c>
      <c r="BB22" s="290">
        <f t="shared" si="47"/>
        <v>78380.908364737814</v>
      </c>
      <c r="BC22" s="85">
        <f t="shared" si="48"/>
        <v>3084.9163914259102</v>
      </c>
      <c r="BD22" s="85">
        <f t="shared" si="49"/>
        <v>81465.824756163725</v>
      </c>
    </row>
    <row r="23" spans="1:56" ht="15.6">
      <c r="A23" s="41">
        <v>11</v>
      </c>
      <c r="B23" s="41" t="s">
        <v>86</v>
      </c>
      <c r="C23" s="14"/>
      <c r="D23" s="9">
        <v>12655901.310000002</v>
      </c>
      <c r="E23" s="19">
        <v>127.01499693901107</v>
      </c>
      <c r="F23" s="9">
        <v>1807230.5999999999</v>
      </c>
      <c r="G23" s="19">
        <v>126.21206788183531</v>
      </c>
      <c r="H23" s="9">
        <v>14463131.910000002</v>
      </c>
      <c r="I23" s="19">
        <v>126.91410942435944</v>
      </c>
      <c r="J23" s="14"/>
      <c r="K23" s="9">
        <f>+'[42]Apr-Jun'!$G$23</f>
        <v>15956970.570717365</v>
      </c>
      <c r="L23" s="19">
        <f t="shared" si="23"/>
        <v>86.351916070768794</v>
      </c>
      <c r="M23" s="9">
        <f>+'[42]Apr-Jun'!$H$23</f>
        <v>2007149.0917560607</v>
      </c>
      <c r="N23" s="19">
        <f t="shared" si="24"/>
        <v>74.031760539836995</v>
      </c>
      <c r="O23" s="9">
        <f t="shared" si="25"/>
        <v>17964119.662473425</v>
      </c>
      <c r="P23" s="19">
        <f t="shared" si="26"/>
        <v>84.775602224015941</v>
      </c>
      <c r="Q23" s="14"/>
      <c r="R23" s="9">
        <v>8403734.1653804928</v>
      </c>
      <c r="S23" s="19">
        <f t="shared" si="27"/>
        <v>135.26702022277743</v>
      </c>
      <c r="T23" s="9">
        <v>1763048.6563827954</v>
      </c>
      <c r="U23" s="19">
        <f t="shared" si="28"/>
        <v>178.73567076062403</v>
      </c>
      <c r="V23" s="9">
        <f t="shared" si="29"/>
        <v>10166782.821763288</v>
      </c>
      <c r="W23" s="19">
        <f t="shared" si="30"/>
        <v>141.22296984016458</v>
      </c>
      <c r="X23" s="14"/>
      <c r="Y23" s="9">
        <f>+[43]Optima!G23</f>
        <v>24017140.304107357</v>
      </c>
      <c r="Z23" s="19">
        <f t="shared" si="31"/>
        <v>219.16648693337856</v>
      </c>
      <c r="AA23" s="9">
        <f>+[43]Optima!H23</f>
        <v>3054853.7087002425</v>
      </c>
      <c r="AB23" s="19">
        <f t="shared" si="32"/>
        <v>193.49212748291376</v>
      </c>
      <c r="AC23" s="9">
        <f t="shared" si="33"/>
        <v>27071994.0128076</v>
      </c>
      <c r="AD23" s="19">
        <f t="shared" si="34"/>
        <v>215.9333344989918</v>
      </c>
      <c r="AE23" s="14"/>
      <c r="AF23" s="9">
        <f>+'[44]Apr-Jun'!$G$23</f>
        <v>15767719.143490786</v>
      </c>
      <c r="AG23" s="19">
        <f t="shared" si="35"/>
        <v>206.55408443468809</v>
      </c>
      <c r="AH23" s="9">
        <v>1220148.8763563205</v>
      </c>
      <c r="AI23" s="19">
        <f t="shared" si="36"/>
        <v>126.68973900491335</v>
      </c>
      <c r="AJ23" s="9">
        <f t="shared" si="37"/>
        <v>16987868.019847106</v>
      </c>
      <c r="AK23" s="19">
        <f t="shared" si="38"/>
        <v>197.60687720834619</v>
      </c>
      <c r="AL23" s="14"/>
      <c r="AM23" s="9">
        <v>21482037.705922436</v>
      </c>
      <c r="AN23" s="19" t="e">
        <f t="shared" si="39"/>
        <v>#DIV/0!</v>
      </c>
      <c r="AO23" s="9">
        <v>3613908.4656724697</v>
      </c>
      <c r="AP23" s="19" t="e">
        <f t="shared" si="40"/>
        <v>#DIV/0!</v>
      </c>
      <c r="AQ23" s="9">
        <f t="shared" si="41"/>
        <v>25095946.171594907</v>
      </c>
      <c r="AR23" s="19" t="e">
        <f t="shared" si="42"/>
        <v>#DIV/0!</v>
      </c>
      <c r="AS23" s="14"/>
      <c r="AT23" s="9">
        <f t="shared" si="43"/>
        <v>98283503.199618444</v>
      </c>
      <c r="AU23" s="19">
        <f t="shared" si="50"/>
        <v>184.57723816266639</v>
      </c>
      <c r="AV23" s="19">
        <f t="shared" si="51"/>
        <v>13466339.398867887</v>
      </c>
      <c r="AW23" s="19">
        <f t="shared" si="44"/>
        <v>175.53952862408278</v>
      </c>
      <c r="AX23" s="9">
        <f t="shared" si="45"/>
        <v>111749842.59848633</v>
      </c>
      <c r="AY23" s="19">
        <f t="shared" si="46"/>
        <v>183.43914424244261</v>
      </c>
      <c r="BA23" s="41" t="s">
        <v>86</v>
      </c>
      <c r="BB23" s="290">
        <f t="shared" si="47"/>
        <v>98283503.199618444</v>
      </c>
      <c r="BC23" s="85">
        <f t="shared" si="48"/>
        <v>13466339.398867887</v>
      </c>
      <c r="BD23" s="85">
        <f t="shared" si="49"/>
        <v>111749842.59848633</v>
      </c>
    </row>
    <row r="24" spans="1:56" ht="15.6">
      <c r="A24" s="41">
        <v>12</v>
      </c>
      <c r="B24" s="41" t="s">
        <v>87</v>
      </c>
      <c r="C24" s="14"/>
      <c r="D24" s="9">
        <v>10426932.100000467</v>
      </c>
      <c r="E24" s="19">
        <v>104.64499653757457</v>
      </c>
      <c r="F24" s="9">
        <v>15537.68</v>
      </c>
      <c r="G24" s="19">
        <v>1.0851092953418535</v>
      </c>
      <c r="H24" s="9">
        <v>10442469.780000467</v>
      </c>
      <c r="I24" s="19">
        <v>91.63276395226805</v>
      </c>
      <c r="J24" s="14"/>
      <c r="K24" s="9">
        <f>+'[42]Apr-Jun'!$G$24</f>
        <v>24035869.920245852</v>
      </c>
      <c r="L24" s="19">
        <f t="shared" si="23"/>
        <v>130.07126965877944</v>
      </c>
      <c r="M24" s="9">
        <f>+'[42]Apr-Jun'!$H$24</f>
        <v>574221.14270345285</v>
      </c>
      <c r="N24" s="19">
        <f t="shared" si="24"/>
        <v>21.179593637631044</v>
      </c>
      <c r="O24" s="9">
        <f t="shared" si="25"/>
        <v>24610091.062949304</v>
      </c>
      <c r="P24" s="19">
        <f t="shared" si="26"/>
        <v>116.13902210903768</v>
      </c>
      <c r="Q24" s="14"/>
      <c r="R24" s="9">
        <v>4866814.7758528655</v>
      </c>
      <c r="S24" s="19">
        <f t="shared" si="27"/>
        <v>78.336548937706084</v>
      </c>
      <c r="T24" s="9">
        <v>177599.28183339123</v>
      </c>
      <c r="U24" s="19">
        <f t="shared" si="28"/>
        <v>18.004793373214845</v>
      </c>
      <c r="V24" s="9">
        <f t="shared" si="29"/>
        <v>5044414.0576862572</v>
      </c>
      <c r="W24" s="19">
        <f t="shared" si="30"/>
        <v>70.070065114892927</v>
      </c>
      <c r="X24" s="14"/>
      <c r="Y24" s="9">
        <f>+[43]Optima!G24</f>
        <v>14763529.901861561</v>
      </c>
      <c r="Z24" s="19">
        <f t="shared" si="31"/>
        <v>134.72340763123779</v>
      </c>
      <c r="AA24" s="9">
        <f>+[43]Optima!H24</f>
        <v>434728.71606648283</v>
      </c>
      <c r="AB24" s="19">
        <f t="shared" si="32"/>
        <v>27.53538865381827</v>
      </c>
      <c r="AC24" s="9">
        <f t="shared" si="33"/>
        <v>15198258.617928045</v>
      </c>
      <c r="AD24" s="19">
        <f t="shared" si="34"/>
        <v>121.22530244335294</v>
      </c>
      <c r="AE24" s="14"/>
      <c r="AF24" s="9">
        <f>+'[44]Apr-Jun'!$G$24</f>
        <v>6564641.7622440122</v>
      </c>
      <c r="AG24" s="19">
        <f t="shared" si="35"/>
        <v>85.99554295091518</v>
      </c>
      <c r="AH24" s="9">
        <v>112587.900586084</v>
      </c>
      <c r="AI24" s="19">
        <f t="shared" si="36"/>
        <v>11.690156846234451</v>
      </c>
      <c r="AJ24" s="9">
        <f t="shared" si="37"/>
        <v>6677229.6628300957</v>
      </c>
      <c r="AK24" s="19">
        <f t="shared" si="38"/>
        <v>77.671106258492642</v>
      </c>
      <c r="AL24" s="14"/>
      <c r="AM24" s="9">
        <v>20202851.48046387</v>
      </c>
      <c r="AN24" s="19" t="e">
        <f t="shared" si="39"/>
        <v>#DIV/0!</v>
      </c>
      <c r="AO24" s="9">
        <v>4940.5902765366336</v>
      </c>
      <c r="AP24" s="19" t="e">
        <f t="shared" si="40"/>
        <v>#DIV/0!</v>
      </c>
      <c r="AQ24" s="9">
        <f t="shared" si="41"/>
        <v>20207792.070740405</v>
      </c>
      <c r="AR24" s="19" t="e">
        <f t="shared" si="42"/>
        <v>#DIV/0!</v>
      </c>
      <c r="AS24" s="14"/>
      <c r="AT24" s="9">
        <f t="shared" si="43"/>
        <v>80860639.940668643</v>
      </c>
      <c r="AU24" s="19">
        <f t="shared" si="50"/>
        <v>151.85695574974534</v>
      </c>
      <c r="AV24" s="19">
        <f t="shared" si="51"/>
        <v>1319615.3114659474</v>
      </c>
      <c r="AW24" s="19">
        <f t="shared" si="44"/>
        <v>17.201753414838848</v>
      </c>
      <c r="AX24" s="9">
        <f t="shared" si="45"/>
        <v>82180255.252134591</v>
      </c>
      <c r="AY24" s="19">
        <f t="shared" si="46"/>
        <v>134.90019624673067</v>
      </c>
      <c r="BA24" s="41" t="s">
        <v>87</v>
      </c>
      <c r="BB24" s="290">
        <f t="shared" si="47"/>
        <v>80860639.940668643</v>
      </c>
      <c r="BC24" s="85">
        <f t="shared" si="48"/>
        <v>1319615.3114659474</v>
      </c>
      <c r="BD24" s="85">
        <f t="shared" si="49"/>
        <v>82180255.252134591</v>
      </c>
    </row>
    <row r="25" spans="1:56" ht="15.6">
      <c r="A25" s="41">
        <v>13</v>
      </c>
      <c r="B25" s="41" t="s">
        <v>88</v>
      </c>
      <c r="C25" s="14"/>
      <c r="D25" s="9">
        <v>1660900.9499999713</v>
      </c>
      <c r="E25" s="19">
        <v>16.668850673919081</v>
      </c>
      <c r="F25" s="9">
        <v>4512</v>
      </c>
      <c r="G25" s="19">
        <v>0.31510580347789652</v>
      </c>
      <c r="H25" s="9">
        <v>1665412.9499999713</v>
      </c>
      <c r="I25" s="19">
        <v>14.614013250262998</v>
      </c>
      <c r="J25" s="14"/>
      <c r="K25" s="9">
        <f>+'[42]Apr-Jun'!$G$25</f>
        <v>4591822.1154366639</v>
      </c>
      <c r="L25" s="19">
        <f t="shared" si="23"/>
        <v>24.848866905333967</v>
      </c>
      <c r="M25" s="9">
        <f>+'[42]Apr-Jun'!$H$25</f>
        <v>223963.95734320147</v>
      </c>
      <c r="N25" s="19">
        <f t="shared" si="24"/>
        <v>8.2606947972558817</v>
      </c>
      <c r="O25" s="9">
        <f t="shared" si="25"/>
        <v>4815786.072779865</v>
      </c>
      <c r="P25" s="19">
        <f t="shared" si="26"/>
        <v>22.726477677321899</v>
      </c>
      <c r="Q25" s="14"/>
      <c r="R25" s="9">
        <v>694502.23831381218</v>
      </c>
      <c r="S25" s="19">
        <f t="shared" si="27"/>
        <v>11.178750596581393</v>
      </c>
      <c r="T25" s="9">
        <v>22658.091634943896</v>
      </c>
      <c r="U25" s="19">
        <f t="shared" si="28"/>
        <v>2.2970490303065589</v>
      </c>
      <c r="V25" s="9">
        <f t="shared" si="29"/>
        <v>717160.32994875603</v>
      </c>
      <c r="W25" s="19">
        <f t="shared" si="30"/>
        <v>9.9618053638476471</v>
      </c>
      <c r="X25" s="14"/>
      <c r="Y25" s="9">
        <f>+[43]Optima!G25</f>
        <v>1797354.4986431985</v>
      </c>
      <c r="Z25" s="19">
        <f t="shared" si="31"/>
        <v>16.401614274375806</v>
      </c>
      <c r="AA25" s="9">
        <f>+[43]Optima!H25</f>
        <v>40268.163847540498</v>
      </c>
      <c r="AB25" s="19">
        <f t="shared" si="32"/>
        <v>2.5505550954864771</v>
      </c>
      <c r="AC25" s="9">
        <f t="shared" si="33"/>
        <v>1837622.662490739</v>
      </c>
      <c r="AD25" s="19">
        <f t="shared" si="34"/>
        <v>14.657360993608933</v>
      </c>
      <c r="AE25" s="14"/>
      <c r="AF25" s="9">
        <f>+'[44]Apr-Jun'!$G$25</f>
        <v>1181466.7875615149</v>
      </c>
      <c r="AG25" s="19">
        <f t="shared" si="35"/>
        <v>15.476987405340987</v>
      </c>
      <c r="AH25" s="9">
        <v>37930.699763763369</v>
      </c>
      <c r="AI25" s="19">
        <f t="shared" si="36"/>
        <v>3.9383968189973388</v>
      </c>
      <c r="AJ25" s="9">
        <f t="shared" si="37"/>
        <v>1219397.4873252783</v>
      </c>
      <c r="AK25" s="19">
        <f t="shared" si="38"/>
        <v>14.184318436223691</v>
      </c>
      <c r="AL25" s="14"/>
      <c r="AM25" s="9">
        <v>0</v>
      </c>
      <c r="AN25" s="19" t="e">
        <f t="shared" si="39"/>
        <v>#DIV/0!</v>
      </c>
      <c r="AO25" s="9">
        <v>0</v>
      </c>
      <c r="AP25" s="19" t="e">
        <f t="shared" si="40"/>
        <v>#DIV/0!</v>
      </c>
      <c r="AQ25" s="9">
        <f t="shared" si="41"/>
        <v>0</v>
      </c>
      <c r="AR25" s="19" t="e">
        <f t="shared" si="42"/>
        <v>#DIV/0!</v>
      </c>
      <c r="AS25" s="14"/>
      <c r="AT25" s="9">
        <f t="shared" si="43"/>
        <v>9926046.5899551604</v>
      </c>
      <c r="AU25" s="19">
        <f t="shared" si="50"/>
        <v>18.641198225573515</v>
      </c>
      <c r="AV25" s="19">
        <f t="shared" si="51"/>
        <v>329332.9125894492</v>
      </c>
      <c r="AW25" s="19">
        <f t="shared" si="44"/>
        <v>4.2929962274089375</v>
      </c>
      <c r="AX25" s="9">
        <f t="shared" si="45"/>
        <v>10255379.50254461</v>
      </c>
      <c r="AY25" s="19">
        <f t="shared" si="46"/>
        <v>16.834368586875769</v>
      </c>
      <c r="BA25" s="41" t="s">
        <v>88</v>
      </c>
      <c r="BB25" s="290">
        <f t="shared" si="47"/>
        <v>9926046.5899551604</v>
      </c>
      <c r="BC25" s="85">
        <f t="shared" si="48"/>
        <v>329332.9125894492</v>
      </c>
      <c r="BD25" s="85">
        <f t="shared" si="49"/>
        <v>10255379.50254461</v>
      </c>
    </row>
    <row r="26" spans="1:56" ht="15.6">
      <c r="A26" s="41">
        <v>14</v>
      </c>
      <c r="B26" s="41" t="s">
        <v>89</v>
      </c>
      <c r="C26" s="14"/>
      <c r="D26" s="9">
        <v>542393.35</v>
      </c>
      <c r="E26" s="19">
        <v>5.4434755773225882</v>
      </c>
      <c r="F26" s="9">
        <v>110822.79000000001</v>
      </c>
      <c r="G26" s="19">
        <v>7.7395621202597953</v>
      </c>
      <c r="H26" s="9">
        <v>653216.14</v>
      </c>
      <c r="I26" s="19">
        <v>5.7319773604773605</v>
      </c>
      <c r="J26" s="14"/>
      <c r="K26" s="9">
        <f>+'[42]Apr-Jun'!$G$26</f>
        <v>7297056.3545429641</v>
      </c>
      <c r="L26" s="19">
        <f t="shared" si="23"/>
        <v>39.488372501450101</v>
      </c>
      <c r="M26" s="9">
        <f>+'[42]Apr-Jun'!$H$26</f>
        <v>794777.60283715546</v>
      </c>
      <c r="N26" s="19">
        <f t="shared" si="24"/>
        <v>29.314606183134977</v>
      </c>
      <c r="O26" s="9">
        <f t="shared" si="25"/>
        <v>8091833.9573801197</v>
      </c>
      <c r="P26" s="19">
        <f t="shared" si="26"/>
        <v>38.186680434257909</v>
      </c>
      <c r="Q26" s="14"/>
      <c r="R26" s="9">
        <v>1255903.3435509028</v>
      </c>
      <c r="S26" s="19">
        <f t="shared" si="27"/>
        <v>20.215097196885456</v>
      </c>
      <c r="T26" s="9">
        <v>248086.98988631103</v>
      </c>
      <c r="U26" s="19">
        <f t="shared" si="28"/>
        <v>25.150749177444347</v>
      </c>
      <c r="V26" s="9">
        <f t="shared" si="29"/>
        <v>1503990.3334372139</v>
      </c>
      <c r="W26" s="19">
        <f t="shared" si="30"/>
        <v>20.891366051828893</v>
      </c>
      <c r="X26" s="14"/>
      <c r="Y26" s="9">
        <f>+[43]Optima!G26</f>
        <v>5771864.7430232763</v>
      </c>
      <c r="Z26" s="19">
        <f t="shared" si="31"/>
        <v>52.670688631764456</v>
      </c>
      <c r="AA26" s="9">
        <f>+[43]Optima!H26</f>
        <v>618732.28861717868</v>
      </c>
      <c r="AB26" s="19">
        <f t="shared" si="32"/>
        <v>39.190036015782788</v>
      </c>
      <c r="AC26" s="9">
        <f t="shared" si="33"/>
        <v>6390597.0316404551</v>
      </c>
      <c r="AD26" s="19">
        <f t="shared" si="34"/>
        <v>50.973080365954559</v>
      </c>
      <c r="AE26" s="14"/>
      <c r="AF26" s="9">
        <f>+'[44]Apr-Jun'!$G$26</f>
        <v>1402584.2839705455</v>
      </c>
      <c r="AG26" s="19">
        <f t="shared" si="35"/>
        <v>18.373584028328931</v>
      </c>
      <c r="AH26" s="9">
        <v>220690.47739759815</v>
      </c>
      <c r="AI26" s="19">
        <f t="shared" si="36"/>
        <v>22.914596344886114</v>
      </c>
      <c r="AJ26" s="9">
        <f t="shared" si="37"/>
        <v>1623274.7613681436</v>
      </c>
      <c r="AK26" s="19">
        <f t="shared" si="38"/>
        <v>18.882313900150564</v>
      </c>
      <c r="AL26" s="14"/>
      <c r="AM26" s="9">
        <v>3775450.3568948205</v>
      </c>
      <c r="AN26" s="19" t="e">
        <f t="shared" si="39"/>
        <v>#DIV/0!</v>
      </c>
      <c r="AO26" s="9">
        <v>269210.48647058022</v>
      </c>
      <c r="AP26" s="19" t="e">
        <f t="shared" si="40"/>
        <v>#DIV/0!</v>
      </c>
      <c r="AQ26" s="9">
        <f t="shared" si="41"/>
        <v>4044660.8433654006</v>
      </c>
      <c r="AR26" s="19" t="e">
        <f t="shared" si="42"/>
        <v>#DIV/0!</v>
      </c>
      <c r="AS26" s="14"/>
      <c r="AT26" s="9">
        <f t="shared" si="43"/>
        <v>20045252.43198251</v>
      </c>
      <c r="AU26" s="19">
        <f t="shared" si="50"/>
        <v>37.6451511364439</v>
      </c>
      <c r="AV26" s="19">
        <f t="shared" si="51"/>
        <v>2262320.6352088237</v>
      </c>
      <c r="AW26" s="19">
        <f t="shared" si="44"/>
        <v>29.490322955507779</v>
      </c>
      <c r="AX26" s="9">
        <f t="shared" si="45"/>
        <v>22307573.067191333</v>
      </c>
      <c r="AY26" s="19">
        <f t="shared" si="46"/>
        <v>36.618236038810906</v>
      </c>
      <c r="BA26" s="41" t="s">
        <v>89</v>
      </c>
      <c r="BB26" s="290">
        <f t="shared" si="47"/>
        <v>20045252.43198251</v>
      </c>
      <c r="BC26" s="85">
        <f t="shared" si="48"/>
        <v>2262320.6352088237</v>
      </c>
      <c r="BD26" s="85">
        <f t="shared" si="49"/>
        <v>22307573.067191333</v>
      </c>
    </row>
    <row r="27" spans="1:56" ht="15.6">
      <c r="A27" s="41">
        <v>15</v>
      </c>
      <c r="B27" s="41" t="s">
        <v>90</v>
      </c>
      <c r="C27" s="14"/>
      <c r="D27" s="9">
        <v>131814.46000000002</v>
      </c>
      <c r="E27" s="19">
        <v>1.3228937887014385</v>
      </c>
      <c r="F27" s="9">
        <v>0</v>
      </c>
      <c r="G27" s="19">
        <v>0</v>
      </c>
      <c r="H27" s="9">
        <v>131814.46000000002</v>
      </c>
      <c r="I27" s="19">
        <v>1.1566730431730434</v>
      </c>
      <c r="J27" s="14"/>
      <c r="K27" s="9">
        <f>+'[42]Apr-Jun'!$G$27</f>
        <v>304367.80939555331</v>
      </c>
      <c r="L27" s="19">
        <f t="shared" si="23"/>
        <v>1.6471010844502045</v>
      </c>
      <c r="M27" s="9">
        <f>+'[42]Apr-Jun'!$H$27</f>
        <v>0</v>
      </c>
      <c r="N27" s="19">
        <f t="shared" si="24"/>
        <v>0</v>
      </c>
      <c r="O27" s="9">
        <f t="shared" si="25"/>
        <v>304367.80939555331</v>
      </c>
      <c r="P27" s="19">
        <f t="shared" si="26"/>
        <v>1.4363611924170292</v>
      </c>
      <c r="Q27" s="14"/>
      <c r="R27" s="9">
        <v>33456.720879211862</v>
      </c>
      <c r="S27" s="19">
        <f t="shared" si="27"/>
        <v>0.5385214299613994</v>
      </c>
      <c r="T27" s="9">
        <v>0</v>
      </c>
      <c r="U27" s="19">
        <f t="shared" si="28"/>
        <v>0</v>
      </c>
      <c r="V27" s="9">
        <f t="shared" si="29"/>
        <v>33456.720879211862</v>
      </c>
      <c r="W27" s="19">
        <f t="shared" si="30"/>
        <v>0.46473477072428304</v>
      </c>
      <c r="X27" s="14"/>
      <c r="Y27" s="9">
        <f>+[43]Optima!G27</f>
        <v>218231.8301614743</v>
      </c>
      <c r="Z27" s="19">
        <f t="shared" si="31"/>
        <v>1.9914570572480863</v>
      </c>
      <c r="AA27" s="9">
        <f>+[43]Optima!H27</f>
        <v>0</v>
      </c>
      <c r="AB27" s="19">
        <f t="shared" si="32"/>
        <v>0</v>
      </c>
      <c r="AC27" s="9">
        <f t="shared" si="33"/>
        <v>218231.8301614743</v>
      </c>
      <c r="AD27" s="19">
        <f t="shared" si="34"/>
        <v>1.7406743942943743</v>
      </c>
      <c r="AE27" s="14"/>
      <c r="AF27" s="9">
        <f>+'[44]Apr-Jun'!$G$27</f>
        <v>107415.77653083754</v>
      </c>
      <c r="AG27" s="19">
        <f t="shared" si="35"/>
        <v>1.4071259878019511</v>
      </c>
      <c r="AH27" s="9">
        <v>10347.443826869243</v>
      </c>
      <c r="AI27" s="19">
        <f t="shared" si="36"/>
        <v>1.0743893496905039</v>
      </c>
      <c r="AJ27" s="9">
        <f t="shared" si="37"/>
        <v>117763.22035770678</v>
      </c>
      <c r="AK27" s="19">
        <f t="shared" si="38"/>
        <v>1.3698494830367902</v>
      </c>
      <c r="AL27" s="14"/>
      <c r="AM27" s="9">
        <v>153247.83095367579</v>
      </c>
      <c r="AN27" s="19" t="e">
        <f t="shared" si="39"/>
        <v>#DIV/0!</v>
      </c>
      <c r="AO27" s="9">
        <v>0</v>
      </c>
      <c r="AP27" s="19" t="e">
        <f t="shared" si="40"/>
        <v>#DIV/0!</v>
      </c>
      <c r="AQ27" s="9">
        <f t="shared" si="41"/>
        <v>153247.83095367579</v>
      </c>
      <c r="AR27" s="19" t="e">
        <f t="shared" si="42"/>
        <v>#DIV/0!</v>
      </c>
      <c r="AS27" s="14"/>
      <c r="AT27" s="9">
        <f t="shared" si="43"/>
        <v>948534.42792075279</v>
      </c>
      <c r="AU27" s="19">
        <f t="shared" si="50"/>
        <v>1.7813555612911547</v>
      </c>
      <c r="AV27" s="19">
        <f t="shared" si="51"/>
        <v>10347.443826869243</v>
      </c>
      <c r="AW27" s="19">
        <f t="shared" si="44"/>
        <v>0.13488338278370626</v>
      </c>
      <c r="AX27" s="9">
        <f t="shared" si="45"/>
        <v>958881.87174762203</v>
      </c>
      <c r="AY27" s="19">
        <f t="shared" si="46"/>
        <v>1.5740198455130345</v>
      </c>
      <c r="BA27" s="41" t="s">
        <v>90</v>
      </c>
      <c r="BB27" s="290">
        <f t="shared" si="47"/>
        <v>948534.42792075279</v>
      </c>
      <c r="BC27" s="85">
        <f t="shared" si="48"/>
        <v>10347.443826869243</v>
      </c>
      <c r="BD27" s="85">
        <f t="shared" si="49"/>
        <v>958881.87174762203</v>
      </c>
    </row>
    <row r="28" spans="1:56" ht="15.6">
      <c r="A28" s="41">
        <v>16</v>
      </c>
      <c r="B28" s="41" t="s">
        <v>91</v>
      </c>
      <c r="C28" s="14"/>
      <c r="D28" s="9">
        <v>87506.26</v>
      </c>
      <c r="E28" s="19">
        <v>0.87821539326180986</v>
      </c>
      <c r="F28" s="9">
        <v>7318.3900000000031</v>
      </c>
      <c r="G28" s="19">
        <v>0.51109644528249198</v>
      </c>
      <c r="H28" s="9">
        <v>94824.65</v>
      </c>
      <c r="I28" s="19">
        <v>0.83208713583713578</v>
      </c>
      <c r="J28" s="14"/>
      <c r="K28" s="9">
        <f>+'[42]Apr-Jun'!$G$28</f>
        <v>155803.92778515586</v>
      </c>
      <c r="L28" s="19">
        <f t="shared" si="23"/>
        <v>0.84314047180667706</v>
      </c>
      <c r="M28" s="9">
        <f>+'[42]Apr-Jun'!$H$28</f>
        <v>97565.76087080226</v>
      </c>
      <c r="N28" s="19">
        <f t="shared" si="24"/>
        <v>3.5986190937888116</v>
      </c>
      <c r="O28" s="9">
        <f t="shared" si="25"/>
        <v>253369.6886559581</v>
      </c>
      <c r="P28" s="19">
        <f t="shared" si="26"/>
        <v>1.1956927667315933</v>
      </c>
      <c r="Q28" s="14"/>
      <c r="R28" s="9">
        <v>18386.598705241049</v>
      </c>
      <c r="S28" s="19">
        <f t="shared" si="27"/>
        <v>0.29595181974408952</v>
      </c>
      <c r="T28" s="9">
        <v>14732.900454770686</v>
      </c>
      <c r="U28" s="19">
        <f t="shared" si="28"/>
        <v>1.4936030469151143</v>
      </c>
      <c r="V28" s="9">
        <f t="shared" si="29"/>
        <v>33119.499160011736</v>
      </c>
      <c r="W28" s="19">
        <f t="shared" si="30"/>
        <v>0.46005055020782787</v>
      </c>
      <c r="X28" s="14"/>
      <c r="Y28" s="9">
        <f>+[43]Optima!G28</f>
        <v>26271.178765765904</v>
      </c>
      <c r="Z28" s="19">
        <f t="shared" si="31"/>
        <v>0.23973553407218121</v>
      </c>
      <c r="AA28" s="9">
        <f>+[43]Optima!H28</f>
        <v>9813.7775378897295</v>
      </c>
      <c r="AB28" s="19">
        <f t="shared" si="32"/>
        <v>0.62159725981059855</v>
      </c>
      <c r="AC28" s="9">
        <f t="shared" si="33"/>
        <v>36084.956303655636</v>
      </c>
      <c r="AD28" s="19">
        <f t="shared" si="34"/>
        <v>0.28782308891662922</v>
      </c>
      <c r="AE28" s="14"/>
      <c r="AF28" s="9">
        <f>+'[44]Apr-Jun'!$G$28</f>
        <v>19094.626867776722</v>
      </c>
      <c r="AG28" s="19">
        <f t="shared" si="35"/>
        <v>0.25013593496963099</v>
      </c>
      <c r="AH28" s="9">
        <v>12482.138407879218</v>
      </c>
      <c r="AI28" s="19">
        <f t="shared" si="36"/>
        <v>1.2960376293094402</v>
      </c>
      <c r="AJ28" s="9">
        <f t="shared" si="37"/>
        <v>31576.76527565594</v>
      </c>
      <c r="AK28" s="19">
        <f t="shared" si="38"/>
        <v>0.36730836213074564</v>
      </c>
      <c r="AL28" s="14"/>
      <c r="AM28" s="9">
        <v>111781.30788483826</v>
      </c>
      <c r="AN28" s="19" t="e">
        <f t="shared" si="39"/>
        <v>#DIV/0!</v>
      </c>
      <c r="AO28" s="9">
        <v>49358.046330915029</v>
      </c>
      <c r="AP28" s="19" t="e">
        <f t="shared" si="40"/>
        <v>#DIV/0!</v>
      </c>
      <c r="AQ28" s="9">
        <f t="shared" si="41"/>
        <v>161139.35421575329</v>
      </c>
      <c r="AR28" s="19" t="e">
        <f t="shared" si="42"/>
        <v>#DIV/0!</v>
      </c>
      <c r="AS28" s="14"/>
      <c r="AT28" s="9">
        <f t="shared" si="43"/>
        <v>418843.9000087778</v>
      </c>
      <c r="AU28" s="19">
        <f t="shared" si="50"/>
        <v>0.78659233511326798</v>
      </c>
      <c r="AV28" s="19">
        <f t="shared" si="51"/>
        <v>191271.01360225692</v>
      </c>
      <c r="AW28" s="19">
        <f t="shared" si="44"/>
        <v>2.4932999661373012</v>
      </c>
      <c r="AX28" s="9">
        <f t="shared" si="45"/>
        <v>610114.91361103475</v>
      </c>
      <c r="AY28" s="19">
        <f t="shared" si="46"/>
        <v>1.0015133358574946</v>
      </c>
      <c r="BA28" s="41" t="s">
        <v>91</v>
      </c>
      <c r="BB28" s="290">
        <f t="shared" si="47"/>
        <v>418843.9000087778</v>
      </c>
      <c r="BC28" s="85">
        <f t="shared" si="48"/>
        <v>191271.01360225692</v>
      </c>
      <c r="BD28" s="85">
        <f t="shared" si="49"/>
        <v>610114.91361103475</v>
      </c>
    </row>
    <row r="29" spans="1:56" ht="15.6">
      <c r="A29" s="41">
        <v>17</v>
      </c>
      <c r="B29" s="41" t="s">
        <v>92</v>
      </c>
      <c r="C29" s="14"/>
      <c r="D29" s="9">
        <v>146717.49</v>
      </c>
      <c r="E29" s="19">
        <v>1.4724610351160665</v>
      </c>
      <c r="F29" s="9">
        <v>57603.560000000012</v>
      </c>
      <c r="G29" s="19">
        <v>4.02287589915497</v>
      </c>
      <c r="H29" s="9">
        <v>204321.05</v>
      </c>
      <c r="I29" s="19">
        <v>1.7929190066690066</v>
      </c>
      <c r="J29" s="14"/>
      <c r="K29" s="9">
        <f>+'[42]Apr-Jun'!$G$29</f>
        <v>13839967.518335087</v>
      </c>
      <c r="L29" s="19">
        <f t="shared" si="23"/>
        <v>74.8956519202072</v>
      </c>
      <c r="M29" s="9">
        <f>+'[42]Apr-Jun'!$H$29</f>
        <v>1491234.3160929352</v>
      </c>
      <c r="N29" s="19">
        <f t="shared" si="24"/>
        <v>55.002741077490967</v>
      </c>
      <c r="O29" s="9">
        <f t="shared" si="25"/>
        <v>15331201.834428022</v>
      </c>
      <c r="P29" s="19">
        <f t="shared" si="26"/>
        <v>72.35043479734982</v>
      </c>
      <c r="Q29" s="14"/>
      <c r="R29" s="9">
        <v>351586.77244563121</v>
      </c>
      <c r="S29" s="19">
        <f t="shared" si="27"/>
        <v>5.6591622393746874</v>
      </c>
      <c r="T29" s="9">
        <v>131258.65138265069</v>
      </c>
      <c r="U29" s="19">
        <f t="shared" si="28"/>
        <v>13.306838136927279</v>
      </c>
      <c r="V29" s="9">
        <f t="shared" si="29"/>
        <v>482845.42382828193</v>
      </c>
      <c r="W29" s="19">
        <f t="shared" si="30"/>
        <v>6.7070248201619913</v>
      </c>
      <c r="X29" s="14"/>
      <c r="Y29" s="9">
        <f>+[43]Optima!G29</f>
        <v>5489424.5100533422</v>
      </c>
      <c r="Z29" s="19">
        <f t="shared" si="31"/>
        <v>50.093302946172273</v>
      </c>
      <c r="AA29" s="9">
        <f>+[43]Optima!H29</f>
        <v>892930.43131919217</v>
      </c>
      <c r="AB29" s="19">
        <f t="shared" si="32"/>
        <v>56.557539353888536</v>
      </c>
      <c r="AC29" s="9">
        <f t="shared" si="33"/>
        <v>6382354.9413725343</v>
      </c>
      <c r="AD29" s="19">
        <f t="shared" si="34"/>
        <v>50.907339289255447</v>
      </c>
      <c r="AE29" s="14"/>
      <c r="AF29" s="9">
        <f>+'[44]Apr-Jun'!$G$29</f>
        <v>1184992.0948230769</v>
      </c>
      <c r="AG29" s="19">
        <f t="shared" si="35"/>
        <v>15.523168251609007</v>
      </c>
      <c r="AH29" s="9">
        <v>128531.53352394665</v>
      </c>
      <c r="AI29" s="19">
        <f t="shared" si="36"/>
        <v>13.345606221985946</v>
      </c>
      <c r="AJ29" s="9">
        <f t="shared" si="37"/>
        <v>1313523.6283470234</v>
      </c>
      <c r="AK29" s="19">
        <f t="shared" si="38"/>
        <v>15.279215851793962</v>
      </c>
      <c r="AL29" s="14"/>
      <c r="AM29" s="9">
        <v>1921080.4974884866</v>
      </c>
      <c r="AN29" s="19" t="e">
        <f t="shared" si="39"/>
        <v>#DIV/0!</v>
      </c>
      <c r="AO29" s="9">
        <v>198467.31674607575</v>
      </c>
      <c r="AP29" s="19" t="e">
        <f t="shared" si="40"/>
        <v>#DIV/0!</v>
      </c>
      <c r="AQ29" s="9">
        <f t="shared" si="41"/>
        <v>2119547.8142345622</v>
      </c>
      <c r="AR29" s="19" t="e">
        <f t="shared" si="42"/>
        <v>#DIV/0!</v>
      </c>
      <c r="AS29" s="14"/>
      <c r="AT29" s="9">
        <f t="shared" si="43"/>
        <v>22933768.883145627</v>
      </c>
      <c r="AU29" s="19">
        <f t="shared" si="50"/>
        <v>43.069809106360303</v>
      </c>
      <c r="AV29" s="19">
        <f t="shared" si="51"/>
        <v>2900025.8090648004</v>
      </c>
      <c r="AW29" s="19">
        <f t="shared" si="44"/>
        <v>37.803084300972451</v>
      </c>
      <c r="AX29" s="9">
        <f t="shared" si="45"/>
        <v>25833794.692210428</v>
      </c>
      <c r="AY29" s="19">
        <f t="shared" si="46"/>
        <v>42.406584928274668</v>
      </c>
      <c r="BA29" s="41" t="s">
        <v>92</v>
      </c>
      <c r="BB29" s="290">
        <f t="shared" si="47"/>
        <v>22933768.883145627</v>
      </c>
      <c r="BC29" s="85">
        <f t="shared" si="48"/>
        <v>2900025.8090648004</v>
      </c>
      <c r="BD29" s="85">
        <f t="shared" si="49"/>
        <v>25833794.692210428</v>
      </c>
    </row>
    <row r="30" spans="1:56" ht="15.6">
      <c r="A30" s="41">
        <v>18</v>
      </c>
      <c r="B30" s="41" t="s">
        <v>93</v>
      </c>
      <c r="C30" s="14"/>
      <c r="D30" s="9">
        <v>98745.29999999993</v>
      </c>
      <c r="E30" s="19">
        <v>0.99101072851536953</v>
      </c>
      <c r="F30" s="9">
        <v>80105.31</v>
      </c>
      <c r="G30" s="19">
        <v>5.5943368950345693</v>
      </c>
      <c r="H30" s="9">
        <v>178850.60999999993</v>
      </c>
      <c r="I30" s="19">
        <v>1.5694156721656716</v>
      </c>
      <c r="J30" s="14"/>
      <c r="K30" s="9">
        <f>+'[42]Apr-Jun'!$G$30</f>
        <v>3004872.5063878228</v>
      </c>
      <c r="L30" s="19">
        <f t="shared" si="23"/>
        <v>16.261012535244454</v>
      </c>
      <c r="M30" s="9">
        <f>+'[42]Apr-Jun'!$H$30</f>
        <v>154889.44291082345</v>
      </c>
      <c r="N30" s="19">
        <f t="shared" si="24"/>
        <v>5.7129478795671087</v>
      </c>
      <c r="O30" s="9">
        <f t="shared" si="25"/>
        <v>3159761.9492986463</v>
      </c>
      <c r="P30" s="19">
        <f t="shared" si="26"/>
        <v>14.91143051645877</v>
      </c>
      <c r="Q30" s="14"/>
      <c r="R30" s="9">
        <v>301643.59382815351</v>
      </c>
      <c r="S30" s="19">
        <f t="shared" si="27"/>
        <v>4.8552737751404944</v>
      </c>
      <c r="T30" s="9">
        <v>63709.833041338563</v>
      </c>
      <c r="U30" s="19">
        <f t="shared" si="28"/>
        <v>6.4588233010278344</v>
      </c>
      <c r="V30" s="9">
        <f t="shared" si="29"/>
        <v>365353.42686949205</v>
      </c>
      <c r="W30" s="19">
        <f t="shared" si="30"/>
        <v>5.0749875244057181</v>
      </c>
      <c r="X30" s="14"/>
      <c r="Y30" s="9">
        <f>+[43]Optima!G30</f>
        <v>507999.98955795565</v>
      </c>
      <c r="Z30" s="19">
        <f t="shared" si="31"/>
        <v>4.6357131475211313</v>
      </c>
      <c r="AA30" s="9">
        <f>+[43]Optima!H30</f>
        <v>46011.873729457024</v>
      </c>
      <c r="AB30" s="19">
        <f t="shared" si="32"/>
        <v>2.9143573428842808</v>
      </c>
      <c r="AC30" s="9">
        <f t="shared" si="33"/>
        <v>554011.86328741268</v>
      </c>
      <c r="AD30" s="19">
        <f t="shared" si="34"/>
        <v>4.4189441285726687</v>
      </c>
      <c r="AE30" s="14"/>
      <c r="AF30" s="9">
        <f>+'[44]Apr-Jun'!$G$30</f>
        <v>272648.51930853323</v>
      </c>
      <c r="AG30" s="19">
        <f t="shared" si="35"/>
        <v>3.5716430997882185</v>
      </c>
      <c r="AH30" s="9">
        <v>66703.572460826952</v>
      </c>
      <c r="AI30" s="19">
        <f t="shared" si="36"/>
        <v>6.9259238356169615</v>
      </c>
      <c r="AJ30" s="9">
        <f t="shared" si="37"/>
        <v>339352.09176936018</v>
      </c>
      <c r="AK30" s="19">
        <f t="shared" si="38"/>
        <v>3.9474233641513141</v>
      </c>
      <c r="AL30" s="14"/>
      <c r="AM30" s="9">
        <v>369321.26501695352</v>
      </c>
      <c r="AN30" s="19" t="e">
        <f t="shared" si="39"/>
        <v>#DIV/0!</v>
      </c>
      <c r="AO30" s="9">
        <v>102631.53257390684</v>
      </c>
      <c r="AP30" s="19" t="e">
        <f t="shared" si="40"/>
        <v>#DIV/0!</v>
      </c>
      <c r="AQ30" s="9">
        <f t="shared" si="41"/>
        <v>471952.79759086034</v>
      </c>
      <c r="AR30" s="19" t="e">
        <f t="shared" si="42"/>
        <v>#DIV/0!</v>
      </c>
      <c r="AS30" s="14"/>
      <c r="AT30" s="9">
        <f t="shared" si="43"/>
        <v>4555231.1740994183</v>
      </c>
      <c r="AU30" s="19">
        <f t="shared" si="50"/>
        <v>8.5547621109929555</v>
      </c>
      <c r="AV30" s="19">
        <f t="shared" si="51"/>
        <v>514051.56471635279</v>
      </c>
      <c r="AW30" s="19">
        <f t="shared" si="44"/>
        <v>6.7008833422367857</v>
      </c>
      <c r="AX30" s="9">
        <f t="shared" si="45"/>
        <v>5069282.7388157714</v>
      </c>
      <c r="AY30" s="19">
        <f t="shared" si="46"/>
        <v>8.3213082534037177</v>
      </c>
      <c r="BA30" s="41" t="s">
        <v>93</v>
      </c>
      <c r="BB30" s="290">
        <f t="shared" si="47"/>
        <v>4555231.1740994183</v>
      </c>
      <c r="BC30" s="85">
        <f t="shared" si="48"/>
        <v>514051.56471635279</v>
      </c>
      <c r="BD30" s="85">
        <f t="shared" si="49"/>
        <v>5069282.7388157714</v>
      </c>
    </row>
    <row r="31" spans="1:56" ht="15.6">
      <c r="A31" s="41">
        <v>19</v>
      </c>
      <c r="B31" s="41" t="s">
        <v>94</v>
      </c>
      <c r="C31" s="14"/>
      <c r="D31" s="9">
        <v>56824.02999999997</v>
      </c>
      <c r="E31" s="19">
        <v>0.57028763260103743</v>
      </c>
      <c r="F31" s="9">
        <v>30341.329999999998</v>
      </c>
      <c r="G31" s="19">
        <v>2.118955932676863</v>
      </c>
      <c r="H31" s="9">
        <v>87165.359999999971</v>
      </c>
      <c r="I31" s="19">
        <v>0.7648767988767986</v>
      </c>
      <c r="J31" s="14"/>
      <c r="K31" s="9">
        <f>+'[42]Apr-Jun'!$G$31</f>
        <v>100243.98554772639</v>
      </c>
      <c r="L31" s="19">
        <f t="shared" si="23"/>
        <v>0.54247516395760809</v>
      </c>
      <c r="M31" s="9">
        <f>+'[42]Apr-Jun'!$H$31</f>
        <v>39036.767647892186</v>
      </c>
      <c r="N31" s="19">
        <f t="shared" si="24"/>
        <v>1.439833566239753</v>
      </c>
      <c r="O31" s="9">
        <f t="shared" si="25"/>
        <v>139280.75319561857</v>
      </c>
      <c r="P31" s="19">
        <f t="shared" si="26"/>
        <v>0.65728852580730035</v>
      </c>
      <c r="Q31" s="14"/>
      <c r="R31" s="9">
        <v>81037.467857636875</v>
      </c>
      <c r="S31" s="19">
        <f t="shared" si="27"/>
        <v>1.3043840497309844</v>
      </c>
      <c r="T31" s="9">
        <v>0</v>
      </c>
      <c r="U31" s="19">
        <f t="shared" si="28"/>
        <v>0</v>
      </c>
      <c r="V31" s="9">
        <f t="shared" si="29"/>
        <v>81037.467857636875</v>
      </c>
      <c r="W31" s="19">
        <f t="shared" si="30"/>
        <v>1.1256610945484418</v>
      </c>
      <c r="X31" s="14"/>
      <c r="Y31" s="9">
        <f>+[43]Optima!G31</f>
        <v>170738.01748573413</v>
      </c>
      <c r="Z31" s="19">
        <f t="shared" si="31"/>
        <v>1.5580560801370102</v>
      </c>
      <c r="AA31" s="9">
        <f>+[43]Optima!H31</f>
        <v>4706.1999021791407</v>
      </c>
      <c r="AB31" s="19">
        <f t="shared" si="32"/>
        <v>0.2980871486052154</v>
      </c>
      <c r="AC31" s="9">
        <f t="shared" si="33"/>
        <v>175444.21738791326</v>
      </c>
      <c r="AD31" s="19">
        <f t="shared" si="34"/>
        <v>1.399389156972157</v>
      </c>
      <c r="AE31" s="14"/>
      <c r="AF31" s="9">
        <f>+'[44]Apr-Jun'!$G$31</f>
        <v>66559.136888493042</v>
      </c>
      <c r="AG31" s="19">
        <f t="shared" si="35"/>
        <v>0.87191187613467969</v>
      </c>
      <c r="AH31" s="9">
        <v>14841.476364691778</v>
      </c>
      <c r="AI31" s="19">
        <f t="shared" si="36"/>
        <v>1.5410109401611232</v>
      </c>
      <c r="AJ31" s="9">
        <f t="shared" si="37"/>
        <v>81400.613253184827</v>
      </c>
      <c r="AK31" s="19">
        <f t="shared" si="38"/>
        <v>0.94687108288182609</v>
      </c>
      <c r="AL31" s="14"/>
      <c r="AM31" s="9">
        <v>183482.01503735301</v>
      </c>
      <c r="AN31" s="19" t="e">
        <f t="shared" si="39"/>
        <v>#DIV/0!</v>
      </c>
      <c r="AO31" s="9">
        <v>45314.903012525545</v>
      </c>
      <c r="AP31" s="19" t="e">
        <f t="shared" si="40"/>
        <v>#DIV/0!</v>
      </c>
      <c r="AQ31" s="9">
        <f t="shared" si="41"/>
        <v>228796.91804987856</v>
      </c>
      <c r="AR31" s="19" t="e">
        <f t="shared" si="42"/>
        <v>#DIV/0!</v>
      </c>
      <c r="AS31" s="14"/>
      <c r="AT31" s="9">
        <f t="shared" si="43"/>
        <v>658884.65281694336</v>
      </c>
      <c r="AU31" s="19">
        <f t="shared" si="50"/>
        <v>1.2373908695308986</v>
      </c>
      <c r="AV31" s="19">
        <f t="shared" si="51"/>
        <v>134240.67692728864</v>
      </c>
      <c r="AW31" s="19">
        <f t="shared" si="44"/>
        <v>1.7498849874506432</v>
      </c>
      <c r="AX31" s="9">
        <f t="shared" si="45"/>
        <v>793125.329744232</v>
      </c>
      <c r="AY31" s="19">
        <f t="shared" si="46"/>
        <v>1.3019278451069398</v>
      </c>
      <c r="BA31" s="41" t="s">
        <v>94</v>
      </c>
      <c r="BB31" s="290">
        <f t="shared" si="47"/>
        <v>658884.65281694336</v>
      </c>
      <c r="BC31" s="85">
        <f t="shared" si="48"/>
        <v>134240.67692728864</v>
      </c>
      <c r="BD31" s="85">
        <f t="shared" si="49"/>
        <v>793125.329744232</v>
      </c>
    </row>
    <row r="32" spans="1:56" ht="15.6">
      <c r="A32" s="41">
        <v>20</v>
      </c>
      <c r="B32" s="41" t="s">
        <v>95</v>
      </c>
      <c r="C32" s="14"/>
      <c r="D32" s="9">
        <v>9190049.2699999996</v>
      </c>
      <c r="E32" s="19">
        <v>92.231604158930551</v>
      </c>
      <c r="F32" s="9">
        <v>2360310.3999999994</v>
      </c>
      <c r="G32" s="19">
        <v>164.83765626091204</v>
      </c>
      <c r="H32" s="9">
        <v>11550359.669999998</v>
      </c>
      <c r="I32" s="19">
        <v>101.35450745875744</v>
      </c>
      <c r="J32" s="14"/>
      <c r="K32" s="9">
        <f>+'[42]Apr-Jun'!$G$32</f>
        <v>17912866.902109478</v>
      </c>
      <c r="L32" s="19">
        <f t="shared" si="23"/>
        <v>96.936343428267108</v>
      </c>
      <c r="M32" s="9">
        <f>+'[42]Apr-Jun'!$H$32</f>
        <v>7462202.461730266</v>
      </c>
      <c r="N32" s="19">
        <f t="shared" si="24"/>
        <v>275.2361486327186</v>
      </c>
      <c r="O32" s="9">
        <f t="shared" si="25"/>
        <v>25375069.363839746</v>
      </c>
      <c r="P32" s="19">
        <f t="shared" si="26"/>
        <v>119.74907912072442</v>
      </c>
      <c r="Q32" s="14"/>
      <c r="R32" s="9">
        <v>5620376.3020779407</v>
      </c>
      <c r="S32" s="19">
        <f t="shared" si="27"/>
        <v>90.465921452475428</v>
      </c>
      <c r="T32" s="9">
        <v>4805730.8274173597</v>
      </c>
      <c r="U32" s="19">
        <f t="shared" si="28"/>
        <v>487.19898899202752</v>
      </c>
      <c r="V32" s="9">
        <f t="shared" si="29"/>
        <v>10426107.1294953</v>
      </c>
      <c r="W32" s="19">
        <f t="shared" si="30"/>
        <v>144.82514660853857</v>
      </c>
      <c r="X32" s="14"/>
      <c r="Y32" s="9">
        <f>+[43]Optima!G32</f>
        <v>18276800.366884958</v>
      </c>
      <c r="Z32" s="19">
        <f t="shared" si="31"/>
        <v>166.78347538769307</v>
      </c>
      <c r="AA32" s="9">
        <f>+[43]Optima!H32</f>
        <v>6078792.0720855314</v>
      </c>
      <c r="AB32" s="19">
        <f t="shared" si="32"/>
        <v>385.02610033478157</v>
      </c>
      <c r="AC32" s="9">
        <f t="shared" si="33"/>
        <v>24355592.438970491</v>
      </c>
      <c r="AD32" s="19">
        <f t="shared" si="34"/>
        <v>194.26660210390273</v>
      </c>
      <c r="AE32" s="14"/>
      <c r="AF32" s="9">
        <f>+'[44]Apr-Jun'!$G$32</f>
        <v>8138544.880902499</v>
      </c>
      <c r="AG32" s="19">
        <f t="shared" si="35"/>
        <v>106.61337072327311</v>
      </c>
      <c r="AH32" s="9">
        <v>2891458.4279678166</v>
      </c>
      <c r="AI32" s="19">
        <f t="shared" si="36"/>
        <v>300.22411254987196</v>
      </c>
      <c r="AJ32" s="9">
        <f t="shared" si="37"/>
        <v>11030003.308870316</v>
      </c>
      <c r="AK32" s="19">
        <f t="shared" si="38"/>
        <v>128.30359330065042</v>
      </c>
      <c r="AL32" s="14"/>
      <c r="AM32" s="9">
        <v>16297003.365334623</v>
      </c>
      <c r="AN32" s="19" t="e">
        <f t="shared" si="39"/>
        <v>#DIV/0!</v>
      </c>
      <c r="AO32" s="9">
        <v>6225109.6973452521</v>
      </c>
      <c r="AP32" s="19" t="e">
        <f t="shared" si="40"/>
        <v>#DIV/0!</v>
      </c>
      <c r="AQ32" s="9">
        <f t="shared" si="41"/>
        <v>22522113.062679876</v>
      </c>
      <c r="AR32" s="19" t="e">
        <f t="shared" si="42"/>
        <v>#DIV/0!</v>
      </c>
      <c r="AS32" s="14"/>
      <c r="AT32" s="9">
        <f t="shared" si="43"/>
        <v>75435641.08730951</v>
      </c>
      <c r="AU32" s="19">
        <f t="shared" si="50"/>
        <v>141.66876268793607</v>
      </c>
      <c r="AV32" s="19">
        <f t="shared" si="51"/>
        <v>29823603.886546228</v>
      </c>
      <c r="AW32" s="19">
        <f t="shared" si="44"/>
        <v>388.76350974458677</v>
      </c>
      <c r="AX32" s="9">
        <f t="shared" si="45"/>
        <v>105259244.97385573</v>
      </c>
      <c r="AY32" s="19">
        <f t="shared" si="46"/>
        <v>172.78472499496175</v>
      </c>
      <c r="BA32" s="41" t="s">
        <v>95</v>
      </c>
      <c r="BB32" s="290">
        <f t="shared" si="47"/>
        <v>75435641.08730951</v>
      </c>
      <c r="BC32" s="85">
        <f t="shared" si="48"/>
        <v>29823603.886546228</v>
      </c>
      <c r="BD32" s="85">
        <f t="shared" si="49"/>
        <v>105259244.97385573</v>
      </c>
    </row>
    <row r="33" spans="1:56" ht="15.6">
      <c r="A33" s="41">
        <v>21</v>
      </c>
      <c r="B33" s="41" t="s">
        <v>96</v>
      </c>
      <c r="C33" s="14"/>
      <c r="D33" s="9">
        <v>1861914.2799999998</v>
      </c>
      <c r="E33" s="19">
        <v>18.686226352605853</v>
      </c>
      <c r="F33" s="9">
        <v>798626.02000000014</v>
      </c>
      <c r="G33" s="19">
        <v>55.773868286891549</v>
      </c>
      <c r="H33" s="9">
        <v>2660540.2999999998</v>
      </c>
      <c r="I33" s="19">
        <v>23.346264478764478</v>
      </c>
      <c r="J33" s="14"/>
      <c r="K33" s="9">
        <f>+'[42]Apr-Jun'!$G$33</f>
        <v>2316603.4030256011</v>
      </c>
      <c r="L33" s="19">
        <f t="shared" si="23"/>
        <v>12.536411077577796</v>
      </c>
      <c r="M33" s="9">
        <f>+'[42]Apr-Jun'!$H$33</f>
        <v>1375866.8745180808</v>
      </c>
      <c r="N33" s="19">
        <f t="shared" si="24"/>
        <v>50.74752414126884</v>
      </c>
      <c r="O33" s="9">
        <f t="shared" si="25"/>
        <v>3692470.2775436817</v>
      </c>
      <c r="P33" s="19">
        <f t="shared" si="26"/>
        <v>17.42536775275213</v>
      </c>
      <c r="Q33" s="14"/>
      <c r="R33" s="9">
        <v>808182.49070428871</v>
      </c>
      <c r="S33" s="19">
        <f t="shared" si="27"/>
        <v>13.008554906953316</v>
      </c>
      <c r="T33" s="9">
        <v>612417.94908975367</v>
      </c>
      <c r="U33" s="19">
        <f t="shared" si="28"/>
        <v>62.086166777144534</v>
      </c>
      <c r="V33" s="9">
        <f t="shared" si="29"/>
        <v>1420600.4397940424</v>
      </c>
      <c r="W33" s="19">
        <f t="shared" si="30"/>
        <v>19.733028292342688</v>
      </c>
      <c r="X33" s="14"/>
      <c r="Y33" s="9">
        <f>+[43]Optima!G33</f>
        <v>2038423.0881972834</v>
      </c>
      <c r="Z33" s="19">
        <f t="shared" si="31"/>
        <v>18.601466347252185</v>
      </c>
      <c r="AA33" s="9">
        <f>+[43]Optima!H33</f>
        <v>733806.58898882521</v>
      </c>
      <c r="AB33" s="19">
        <f t="shared" si="32"/>
        <v>46.478755319788775</v>
      </c>
      <c r="AC33" s="9">
        <f t="shared" si="33"/>
        <v>2772229.6771861087</v>
      </c>
      <c r="AD33" s="19">
        <f t="shared" si="34"/>
        <v>22.112032010226436</v>
      </c>
      <c r="AE33" s="14"/>
      <c r="AF33" s="9">
        <f>+'[44]Apr-Jun'!$G$33</f>
        <v>1993174.2389561019</v>
      </c>
      <c r="AG33" s="19">
        <f t="shared" si="35"/>
        <v>26.110198710403893</v>
      </c>
      <c r="AH33" s="9">
        <v>476593.94295317569</v>
      </c>
      <c r="AI33" s="19">
        <f t="shared" si="36"/>
        <v>49.485405768162778</v>
      </c>
      <c r="AJ33" s="9">
        <f t="shared" si="37"/>
        <v>2469768.1819092776</v>
      </c>
      <c r="AK33" s="19">
        <f t="shared" si="38"/>
        <v>28.728924505737922</v>
      </c>
      <c r="AL33" s="14"/>
      <c r="AM33" s="9">
        <v>637301.40590350947</v>
      </c>
      <c r="AN33" s="19" t="e">
        <f t="shared" si="39"/>
        <v>#DIV/0!</v>
      </c>
      <c r="AO33" s="9">
        <v>598204.83972166933</v>
      </c>
      <c r="AP33" s="19" t="e">
        <f t="shared" si="40"/>
        <v>#DIV/0!</v>
      </c>
      <c r="AQ33" s="9">
        <f t="shared" si="41"/>
        <v>1235506.2456251788</v>
      </c>
      <c r="AR33" s="19" t="e">
        <f t="shared" si="42"/>
        <v>#DIV/0!</v>
      </c>
      <c r="AS33" s="14"/>
      <c r="AT33" s="9">
        <f t="shared" si="43"/>
        <v>9655598.9067867827</v>
      </c>
      <c r="AU33" s="19">
        <f t="shared" si="50"/>
        <v>18.133295222509776</v>
      </c>
      <c r="AV33" s="19">
        <f t="shared" si="51"/>
        <v>4595516.2152715046</v>
      </c>
      <c r="AW33" s="19">
        <f t="shared" si="44"/>
        <v>59.90453131464276</v>
      </c>
      <c r="AX33" s="9">
        <f t="shared" si="45"/>
        <v>14251115.122058287</v>
      </c>
      <c r="AY33" s="19">
        <f t="shared" si="46"/>
        <v>23.39343216691309</v>
      </c>
      <c r="BA33" s="41" t="s">
        <v>96</v>
      </c>
      <c r="BB33" s="290">
        <f t="shared" si="47"/>
        <v>9655598.9067867827</v>
      </c>
      <c r="BC33" s="85">
        <f t="shared" si="48"/>
        <v>4595516.2152715046</v>
      </c>
      <c r="BD33" s="85">
        <f t="shared" si="49"/>
        <v>14251115.122058287</v>
      </c>
    </row>
    <row r="34" spans="1:56" ht="15.6">
      <c r="A34" s="41">
        <v>22</v>
      </c>
      <c r="B34" s="41" t="s">
        <v>97</v>
      </c>
      <c r="C34" s="14"/>
      <c r="D34" s="9">
        <v>650296.25</v>
      </c>
      <c r="E34" s="19">
        <v>6.526392248170934</v>
      </c>
      <c r="F34" s="9">
        <v>237860.31999999995</v>
      </c>
      <c r="G34" s="19">
        <v>16.611517564075701</v>
      </c>
      <c r="H34" s="9">
        <v>888156.57</v>
      </c>
      <c r="I34" s="19">
        <v>7.793581695331695</v>
      </c>
      <c r="J34" s="14"/>
      <c r="K34" s="9">
        <f>+'[42]Apr-Jun'!$G$34</f>
        <v>783926.92036158545</v>
      </c>
      <c r="L34" s="19">
        <f t="shared" si="23"/>
        <v>4.2422583492699033</v>
      </c>
      <c r="M34" s="9">
        <f>+'[42]Apr-Jun'!$H$34</f>
        <v>455079.79262913263</v>
      </c>
      <c r="N34" s="19">
        <f t="shared" si="24"/>
        <v>16.785179722231213</v>
      </c>
      <c r="O34" s="9">
        <f t="shared" si="25"/>
        <v>1239006.712990718</v>
      </c>
      <c r="P34" s="19">
        <f t="shared" si="26"/>
        <v>5.8470741804736059</v>
      </c>
      <c r="Q34" s="14"/>
      <c r="R34" s="9">
        <v>251170.41066248203</v>
      </c>
      <c r="S34" s="19">
        <f t="shared" si="27"/>
        <v>4.0428543252125815</v>
      </c>
      <c r="T34" s="9">
        <v>177910.35879395218</v>
      </c>
      <c r="U34" s="19">
        <f t="shared" si="28"/>
        <v>18.036329966945679</v>
      </c>
      <c r="V34" s="9">
        <f t="shared" si="29"/>
        <v>429080.76945643418</v>
      </c>
      <c r="W34" s="19">
        <f t="shared" si="30"/>
        <v>5.9602001563589084</v>
      </c>
      <c r="X34" s="14"/>
      <c r="Y34" s="9">
        <f>+[43]Optima!G34</f>
        <v>928063.66822161968</v>
      </c>
      <c r="Z34" s="19">
        <f t="shared" si="31"/>
        <v>8.4689705451673571</v>
      </c>
      <c r="AA34" s="9">
        <f>+[43]Optima!H34</f>
        <v>316149.71408141329</v>
      </c>
      <c r="AB34" s="19">
        <f t="shared" si="32"/>
        <v>20.024684195681104</v>
      </c>
      <c r="AC34" s="9">
        <f t="shared" si="33"/>
        <v>1244213.382303033</v>
      </c>
      <c r="AD34" s="19">
        <f t="shared" si="34"/>
        <v>9.924172720408329</v>
      </c>
      <c r="AE34" s="14"/>
      <c r="AF34" s="9">
        <f>+'[44]Apr-Jun'!$G$34</f>
        <v>382472.66350414132</v>
      </c>
      <c r="AG34" s="19">
        <f t="shared" si="35"/>
        <v>5.0103182402261197</v>
      </c>
      <c r="AH34" s="9">
        <v>198476.89735965614</v>
      </c>
      <c r="AI34" s="19">
        <f t="shared" si="36"/>
        <v>20.608129722734517</v>
      </c>
      <c r="AJ34" s="9">
        <f t="shared" si="37"/>
        <v>580949.56086379744</v>
      </c>
      <c r="AK34" s="19">
        <f t="shared" si="38"/>
        <v>6.757741960541102</v>
      </c>
      <c r="AL34" s="14"/>
      <c r="AM34" s="9">
        <v>3075393.0612825109</v>
      </c>
      <c r="AN34" s="19" t="e">
        <f t="shared" si="39"/>
        <v>#DIV/0!</v>
      </c>
      <c r="AO34" s="9">
        <v>1381155.2807764066</v>
      </c>
      <c r="AP34" s="19" t="e">
        <f t="shared" si="40"/>
        <v>#DIV/0!</v>
      </c>
      <c r="AQ34" s="9">
        <f t="shared" si="41"/>
        <v>4456548.3420589175</v>
      </c>
      <c r="AR34" s="19" t="e">
        <f t="shared" si="42"/>
        <v>#DIV/0!</v>
      </c>
      <c r="AS34" s="14"/>
      <c r="AT34" s="9">
        <f t="shared" si="43"/>
        <v>6071322.9740323396</v>
      </c>
      <c r="AU34" s="19">
        <f t="shared" si="50"/>
        <v>11.401995147287197</v>
      </c>
      <c r="AV34" s="19">
        <f t="shared" si="51"/>
        <v>2766632.3636405608</v>
      </c>
      <c r="AW34" s="19">
        <f t="shared" si="44"/>
        <v>36.064243340727387</v>
      </c>
      <c r="AX34" s="9">
        <f t="shared" si="45"/>
        <v>8837955.3376729004</v>
      </c>
      <c r="AY34" s="19">
        <f t="shared" si="46"/>
        <v>14.507644273116895</v>
      </c>
      <c r="BA34" s="41" t="s">
        <v>97</v>
      </c>
      <c r="BB34" s="290">
        <f t="shared" si="47"/>
        <v>6071322.9740323396</v>
      </c>
      <c r="BC34" s="85">
        <f t="shared" si="48"/>
        <v>2766632.3636405608</v>
      </c>
      <c r="BD34" s="85">
        <f t="shared" si="49"/>
        <v>8837955.3376729004</v>
      </c>
    </row>
    <row r="35" spans="1:56" ht="15.6">
      <c r="A35" s="41">
        <v>23</v>
      </c>
      <c r="B35" s="41" t="s">
        <v>98</v>
      </c>
      <c r="C35" s="14"/>
      <c r="D35" s="9">
        <v>0</v>
      </c>
      <c r="E35" s="19">
        <v>0</v>
      </c>
      <c r="F35" s="9">
        <v>0</v>
      </c>
      <c r="G35" s="19">
        <v>0</v>
      </c>
      <c r="H35" s="9">
        <v>0</v>
      </c>
      <c r="I35" s="19">
        <v>0</v>
      </c>
      <c r="J35" s="14"/>
      <c r="K35" s="9">
        <f>+'[42]Apr-Jun'!$G$35</f>
        <v>1832566.7309294483</v>
      </c>
      <c r="L35" s="19">
        <f t="shared" si="23"/>
        <v>9.9170232746872031</v>
      </c>
      <c r="M35" s="9">
        <f>+'[42]Apr-Jun'!$H$35</f>
        <v>3196.0342863564319</v>
      </c>
      <c r="N35" s="19">
        <f t="shared" si="24"/>
        <v>0.11788264555755502</v>
      </c>
      <c r="O35" s="9">
        <f t="shared" si="25"/>
        <v>1835762.7652158048</v>
      </c>
      <c r="P35" s="19">
        <f t="shared" si="26"/>
        <v>8.6632630424243509</v>
      </c>
      <c r="Q35" s="14"/>
      <c r="R35" s="9">
        <v>515196.58245072706</v>
      </c>
      <c r="S35" s="19">
        <f t="shared" si="27"/>
        <v>8.2926357694839137</v>
      </c>
      <c r="T35" s="9">
        <v>2705.8463701293226</v>
      </c>
      <c r="U35" s="19">
        <f t="shared" si="28"/>
        <v>0.2743153254389013</v>
      </c>
      <c r="V35" s="9">
        <f t="shared" si="29"/>
        <v>517902.42882085638</v>
      </c>
      <c r="W35" s="19">
        <f t="shared" si="30"/>
        <v>7.1939885377457795</v>
      </c>
      <c r="X35" s="14"/>
      <c r="Y35" s="9">
        <f>+[43]Optima!G35</f>
        <v>1132789.6070942541</v>
      </c>
      <c r="Z35" s="19">
        <f t="shared" si="31"/>
        <v>10.33718067504612</v>
      </c>
      <c r="AA35" s="9">
        <f>+[43]Optima!H35</f>
        <v>1466.946835660613</v>
      </c>
      <c r="AB35" s="19">
        <f t="shared" si="32"/>
        <v>9.2915305020307384E-2</v>
      </c>
      <c r="AC35" s="9">
        <f t="shared" si="33"/>
        <v>1134256.5539299147</v>
      </c>
      <c r="AD35" s="19">
        <f t="shared" si="34"/>
        <v>9.0471281779816444</v>
      </c>
      <c r="AE35" s="14"/>
      <c r="AF35" s="9">
        <f>+'[44]Apr-Jun'!$G$35</f>
        <v>901962.66553474066</v>
      </c>
      <c r="AG35" s="19">
        <f t="shared" si="35"/>
        <v>11.81553723010782</v>
      </c>
      <c r="AH35" s="9">
        <v>-3246.821158461441</v>
      </c>
      <c r="AI35" s="19">
        <f t="shared" si="36"/>
        <v>-0.33712191449085671</v>
      </c>
      <c r="AJ35" s="9">
        <f t="shared" si="37"/>
        <v>898715.84437627927</v>
      </c>
      <c r="AK35" s="19">
        <f t="shared" si="38"/>
        <v>10.454074124979984</v>
      </c>
      <c r="AL35" s="14"/>
      <c r="AM35" s="9">
        <v>1050275.9686673579</v>
      </c>
      <c r="AN35" s="19" t="e">
        <f t="shared" si="39"/>
        <v>#DIV/0!</v>
      </c>
      <c r="AO35" s="9">
        <v>3674.2527206403961</v>
      </c>
      <c r="AP35" s="19" t="e">
        <f t="shared" si="40"/>
        <v>#DIV/0!</v>
      </c>
      <c r="AQ35" s="9">
        <f t="shared" si="41"/>
        <v>1053950.2213879984</v>
      </c>
      <c r="AR35" s="19" t="e">
        <f t="shared" si="42"/>
        <v>#DIV/0!</v>
      </c>
      <c r="AS35" s="14"/>
      <c r="AT35" s="9">
        <f t="shared" si="43"/>
        <v>5432791.5546765281</v>
      </c>
      <c r="AU35" s="19">
        <f t="shared" si="50"/>
        <v>10.202827819832384</v>
      </c>
      <c r="AV35" s="19">
        <f t="shared" si="51"/>
        <v>7796.2590543253227</v>
      </c>
      <c r="AW35" s="19">
        <f t="shared" si="44"/>
        <v>0.10162759149992599</v>
      </c>
      <c r="AX35" s="9">
        <f t="shared" si="45"/>
        <v>5440587.8137308536</v>
      </c>
      <c r="AY35" s="19">
        <f t="shared" si="46"/>
        <v>8.9308114402674583</v>
      </c>
      <c r="BA35" s="41" t="s">
        <v>98</v>
      </c>
      <c r="BB35" s="290">
        <f t="shared" si="47"/>
        <v>5432791.5546765281</v>
      </c>
      <c r="BC35" s="85">
        <f t="shared" si="48"/>
        <v>7796.2590543253227</v>
      </c>
      <c r="BD35" s="85">
        <f t="shared" si="49"/>
        <v>5440587.8137308536</v>
      </c>
    </row>
    <row r="36" spans="1:56" ht="15.6">
      <c r="A36" s="41">
        <v>24</v>
      </c>
      <c r="B36" s="41" t="s">
        <v>99</v>
      </c>
      <c r="C36" s="14"/>
      <c r="D36" s="9">
        <v>0</v>
      </c>
      <c r="E36" s="19">
        <v>0</v>
      </c>
      <c r="F36" s="9">
        <v>0</v>
      </c>
      <c r="G36" s="19">
        <v>0</v>
      </c>
      <c r="H36" s="9">
        <v>0</v>
      </c>
      <c r="I36" s="19">
        <v>0</v>
      </c>
      <c r="J36" s="14"/>
      <c r="K36" s="9">
        <f>+'[42]Apr-Jun'!$G$36</f>
        <v>466057.28227480425</v>
      </c>
      <c r="L36" s="19">
        <f t="shared" si="23"/>
        <v>2.5220914674755357</v>
      </c>
      <c r="M36" s="9">
        <f>+'[42]Apr-Jun'!$H$36</f>
        <v>0</v>
      </c>
      <c r="N36" s="19">
        <f t="shared" si="24"/>
        <v>0</v>
      </c>
      <c r="O36" s="9">
        <f t="shared" si="25"/>
        <v>466057.28227480425</v>
      </c>
      <c r="P36" s="19">
        <f t="shared" si="26"/>
        <v>2.1994001107814189</v>
      </c>
      <c r="Q36" s="14"/>
      <c r="R36" s="9">
        <v>560318.29393768916</v>
      </c>
      <c r="S36" s="19">
        <f t="shared" si="27"/>
        <v>9.0189176032592773</v>
      </c>
      <c r="T36" s="9">
        <v>1734.3429015796519</v>
      </c>
      <c r="U36" s="19">
        <f t="shared" si="28"/>
        <v>0.17582551719177331</v>
      </c>
      <c r="V36" s="9">
        <f t="shared" si="29"/>
        <v>562052.63683926885</v>
      </c>
      <c r="W36" s="19">
        <f t="shared" si="30"/>
        <v>7.8072625305839463</v>
      </c>
      <c r="X36" s="14"/>
      <c r="Y36" s="9">
        <f>+[43]Optima!G36</f>
        <v>289229.00266066514</v>
      </c>
      <c r="Z36" s="19">
        <f t="shared" si="31"/>
        <v>2.6393360587372712</v>
      </c>
      <c r="AA36" s="9">
        <f>+[43]Optima!H36</f>
        <v>0</v>
      </c>
      <c r="AB36" s="19">
        <f t="shared" si="32"/>
        <v>0</v>
      </c>
      <c r="AC36" s="9">
        <f t="shared" si="33"/>
        <v>289229.00266066514</v>
      </c>
      <c r="AD36" s="19">
        <f t="shared" si="34"/>
        <v>2.3069664890140156</v>
      </c>
      <c r="AE36" s="14"/>
      <c r="AF36" s="9">
        <f>+'[44]Apr-Jun'!$G$36</f>
        <v>446781.43669416779</v>
      </c>
      <c r="AG36" s="19">
        <f t="shared" si="35"/>
        <v>5.8527507852570544</v>
      </c>
      <c r="AH36" s="9">
        <v>6.5336050802729293</v>
      </c>
      <c r="AI36" s="19">
        <f t="shared" si="36"/>
        <v>6.7839321776273797E-4</v>
      </c>
      <c r="AJ36" s="9">
        <f t="shared" si="37"/>
        <v>446787.97029924806</v>
      </c>
      <c r="AK36" s="19">
        <f t="shared" si="38"/>
        <v>5.1971427775363868</v>
      </c>
      <c r="AL36" s="14"/>
      <c r="AM36" s="9">
        <v>1024323.4939745581</v>
      </c>
      <c r="AN36" s="19" t="e">
        <f t="shared" si="39"/>
        <v>#DIV/0!</v>
      </c>
      <c r="AO36" s="9">
        <v>0</v>
      </c>
      <c r="AP36" s="19" t="e">
        <f t="shared" si="40"/>
        <v>#DIV/0!</v>
      </c>
      <c r="AQ36" s="9">
        <f t="shared" si="41"/>
        <v>1024323.4939745581</v>
      </c>
      <c r="AR36" s="19" t="e">
        <f t="shared" si="42"/>
        <v>#DIV/0!</v>
      </c>
      <c r="AS36" s="14"/>
      <c r="AT36" s="9">
        <f t="shared" si="43"/>
        <v>2786709.5095418845</v>
      </c>
      <c r="AU36" s="19">
        <f t="shared" si="50"/>
        <v>5.2334636850314933</v>
      </c>
      <c r="AV36" s="19">
        <f t="shared" si="51"/>
        <v>1740.8765066599249</v>
      </c>
      <c r="AW36" s="19">
        <f t="shared" si="44"/>
        <v>2.2693074362696835E-2</v>
      </c>
      <c r="AX36" s="9">
        <f t="shared" si="45"/>
        <v>2788450.3860485447</v>
      </c>
      <c r="AY36" s="19">
        <f t="shared" si="46"/>
        <v>4.5772856648854212</v>
      </c>
      <c r="BA36" s="41" t="s">
        <v>99</v>
      </c>
      <c r="BB36" s="290">
        <f t="shared" si="47"/>
        <v>2786709.5095418845</v>
      </c>
      <c r="BC36" s="85">
        <f t="shared" si="48"/>
        <v>1740.8765066599249</v>
      </c>
      <c r="BD36" s="85">
        <f t="shared" si="49"/>
        <v>2788450.3860485447</v>
      </c>
    </row>
    <row r="37" spans="1:56" ht="15.6">
      <c r="A37" s="41">
        <v>25</v>
      </c>
      <c r="B37" s="41" t="s">
        <v>100</v>
      </c>
      <c r="C37" s="14"/>
      <c r="D37" s="9">
        <v>0</v>
      </c>
      <c r="E37" s="19">
        <v>0</v>
      </c>
      <c r="F37" s="9">
        <v>0</v>
      </c>
      <c r="G37" s="19">
        <v>0</v>
      </c>
      <c r="H37" s="9">
        <v>0</v>
      </c>
      <c r="I37" s="19">
        <v>0</v>
      </c>
      <c r="J37" s="14"/>
      <c r="K37" s="9">
        <f>+'[42]Apr-Jun'!$G$37</f>
        <v>2177240.9513850864</v>
      </c>
      <c r="L37" s="19">
        <f t="shared" si="23"/>
        <v>11.78224444712964</v>
      </c>
      <c r="M37" s="9">
        <f>+'[42]Apr-Jun'!$H$37</f>
        <v>9260.3163044972043</v>
      </c>
      <c r="N37" s="19">
        <f t="shared" si="24"/>
        <v>0.34155784540045753</v>
      </c>
      <c r="O37" s="9">
        <f t="shared" si="25"/>
        <v>2186501.2676895838</v>
      </c>
      <c r="P37" s="19">
        <f t="shared" si="26"/>
        <v>10.318455076826003</v>
      </c>
      <c r="Q37" s="14"/>
      <c r="R37" s="9">
        <v>985813.46803941182</v>
      </c>
      <c r="S37" s="19">
        <f t="shared" si="27"/>
        <v>15.867714005817307</v>
      </c>
      <c r="T37" s="9">
        <v>4302.0113829360944</v>
      </c>
      <c r="U37" s="19">
        <f t="shared" si="28"/>
        <v>0.43613254084915798</v>
      </c>
      <c r="V37" s="9">
        <f t="shared" si="29"/>
        <v>990115.47942234797</v>
      </c>
      <c r="W37" s="19">
        <f t="shared" si="30"/>
        <v>13.753323046246726</v>
      </c>
      <c r="X37" s="14"/>
      <c r="Y37" s="9">
        <f>+[43]Optima!G37</f>
        <v>1249720.3803091918</v>
      </c>
      <c r="Z37" s="19">
        <f t="shared" si="31"/>
        <v>11.404223064582345</v>
      </c>
      <c r="AA37" s="9">
        <f>+[43]Optima!H37</f>
        <v>4788.3123588526641</v>
      </c>
      <c r="AB37" s="19">
        <f t="shared" si="32"/>
        <v>0.30328808961569953</v>
      </c>
      <c r="AC37" s="9">
        <f t="shared" si="33"/>
        <v>1254508.6926680445</v>
      </c>
      <c r="AD37" s="19">
        <f t="shared" si="34"/>
        <v>10.006290819864439</v>
      </c>
      <c r="AE37" s="14"/>
      <c r="AF37" s="9">
        <f>+'[44]Apr-Jun'!$G$37</f>
        <v>1289248.9461957847</v>
      </c>
      <c r="AG37" s="19">
        <f t="shared" si="35"/>
        <v>16.888912928144737</v>
      </c>
      <c r="AH37" s="9">
        <v>727.51994261665823</v>
      </c>
      <c r="AI37" s="19">
        <f t="shared" si="36"/>
        <v>7.5539398049699738E-2</v>
      </c>
      <c r="AJ37" s="9">
        <f t="shared" si="37"/>
        <v>1289976.4661384013</v>
      </c>
      <c r="AK37" s="19">
        <f t="shared" si="38"/>
        <v>15.005309721505691</v>
      </c>
      <c r="AL37" s="14"/>
      <c r="AM37" s="9">
        <v>613381.85399303853</v>
      </c>
      <c r="AN37" s="19" t="e">
        <f t="shared" si="39"/>
        <v>#DIV/0!</v>
      </c>
      <c r="AO37" s="9">
        <v>11406.126876837086</v>
      </c>
      <c r="AP37" s="19" t="e">
        <f t="shared" si="40"/>
        <v>#DIV/0!</v>
      </c>
      <c r="AQ37" s="9">
        <f t="shared" si="41"/>
        <v>624787.98086987564</v>
      </c>
      <c r="AR37" s="19" t="e">
        <f t="shared" si="42"/>
        <v>#DIV/0!</v>
      </c>
      <c r="AS37" s="14"/>
      <c r="AT37" s="9">
        <f t="shared" si="43"/>
        <v>6315405.5999225136</v>
      </c>
      <c r="AU37" s="19">
        <f t="shared" si="50"/>
        <v>11.860384353040239</v>
      </c>
      <c r="AV37" s="19">
        <f t="shared" si="51"/>
        <v>30484.286865739708</v>
      </c>
      <c r="AW37" s="19">
        <f t="shared" si="44"/>
        <v>0.3973757966699652</v>
      </c>
      <c r="AX37" s="9">
        <f t="shared" si="45"/>
        <v>6345889.8867882537</v>
      </c>
      <c r="AY37" s="19">
        <f t="shared" si="46"/>
        <v>10.416879193930747</v>
      </c>
      <c r="BA37" s="41" t="s">
        <v>100</v>
      </c>
      <c r="BB37" s="290">
        <f t="shared" si="47"/>
        <v>6315405.5999225136</v>
      </c>
      <c r="BC37" s="85">
        <f t="shared" si="48"/>
        <v>30484.286865739708</v>
      </c>
      <c r="BD37" s="85">
        <f t="shared" si="49"/>
        <v>6345889.8867882537</v>
      </c>
    </row>
    <row r="38" spans="1:56" ht="15.6">
      <c r="A38" s="41">
        <v>26</v>
      </c>
      <c r="B38" s="41" t="s">
        <v>101</v>
      </c>
      <c r="C38" s="14"/>
      <c r="D38" s="9">
        <v>0</v>
      </c>
      <c r="E38" s="19">
        <v>0</v>
      </c>
      <c r="F38" s="9">
        <v>0</v>
      </c>
      <c r="G38" s="19">
        <v>0</v>
      </c>
      <c r="H38" s="9">
        <v>0</v>
      </c>
      <c r="I38" s="19">
        <v>0</v>
      </c>
      <c r="J38" s="14"/>
      <c r="K38" s="9">
        <f>+'[42]Apr-Jun'!$G$38</f>
        <v>1020086.3871450662</v>
      </c>
      <c r="L38" s="19">
        <f t="shared" si="23"/>
        <v>5.5202466970348301</v>
      </c>
      <c r="M38" s="9">
        <f>+'[42]Apr-Jun'!$H$38</f>
        <v>3248.9743487602141</v>
      </c>
      <c r="N38" s="19">
        <f t="shared" si="24"/>
        <v>0.11983528875627818</v>
      </c>
      <c r="O38" s="9">
        <f t="shared" si="25"/>
        <v>1023335.3614938264</v>
      </c>
      <c r="P38" s="19">
        <f t="shared" si="26"/>
        <v>4.8292859977434208</v>
      </c>
      <c r="Q38" s="14"/>
      <c r="R38" s="9">
        <v>32800.421615071478</v>
      </c>
      <c r="S38" s="19">
        <f t="shared" si="27"/>
        <v>0.52795759677871901</v>
      </c>
      <c r="T38" s="9">
        <v>301.00827058643529</v>
      </c>
      <c r="U38" s="19">
        <f t="shared" si="28"/>
        <v>3.0515842516873001E-2</v>
      </c>
      <c r="V38" s="9">
        <f t="shared" si="29"/>
        <v>33101.429885657912</v>
      </c>
      <c r="W38" s="19">
        <f t="shared" si="30"/>
        <v>0.45979955668983502</v>
      </c>
      <c r="X38" s="14"/>
      <c r="Y38" s="9">
        <f>+[43]Optima!G38</f>
        <v>1103537.1600178003</v>
      </c>
      <c r="Z38" s="19">
        <f t="shared" si="31"/>
        <v>10.070239816193972</v>
      </c>
      <c r="AA38" s="9">
        <f>+[43]Optima!H38</f>
        <v>2170.8339577071783</v>
      </c>
      <c r="AB38" s="19">
        <f t="shared" si="32"/>
        <v>0.13749898389328466</v>
      </c>
      <c r="AC38" s="9">
        <f t="shared" si="33"/>
        <v>1105707.9939755076</v>
      </c>
      <c r="AD38" s="19">
        <f t="shared" si="34"/>
        <v>8.8194173657236661</v>
      </c>
      <c r="AE38" s="14"/>
      <c r="AF38" s="9">
        <f>+'[44]Apr-Jun'!$G$38</f>
        <v>255809.57577019505</v>
      </c>
      <c r="AG38" s="19">
        <f t="shared" si="35"/>
        <v>3.3510561820636786</v>
      </c>
      <c r="AH38" s="9">
        <v>228.20522544354995</v>
      </c>
      <c r="AI38" s="19">
        <f t="shared" si="36"/>
        <v>2.369486298863565E-2</v>
      </c>
      <c r="AJ38" s="9">
        <f t="shared" si="37"/>
        <v>256037.7809956386</v>
      </c>
      <c r="AK38" s="19">
        <f t="shared" si="38"/>
        <v>2.9782917015126396</v>
      </c>
      <c r="AL38" s="14"/>
      <c r="AM38" s="9">
        <v>645203.33602117456</v>
      </c>
      <c r="AN38" s="19" t="e">
        <f t="shared" si="39"/>
        <v>#DIV/0!</v>
      </c>
      <c r="AO38" s="9">
        <v>16159.115763629914</v>
      </c>
      <c r="AP38" s="19" t="e">
        <f t="shared" si="40"/>
        <v>#DIV/0!</v>
      </c>
      <c r="AQ38" s="9">
        <f t="shared" si="41"/>
        <v>661362.45178480446</v>
      </c>
      <c r="AR38" s="19" t="e">
        <f t="shared" si="42"/>
        <v>#DIV/0!</v>
      </c>
      <c r="AS38" s="14"/>
      <c r="AT38" s="9">
        <f t="shared" si="43"/>
        <v>3057436.8805693076</v>
      </c>
      <c r="AU38" s="19">
        <f t="shared" si="50"/>
        <v>5.7418919442256078</v>
      </c>
      <c r="AV38" s="19">
        <f t="shared" si="51"/>
        <v>22108.13756612729</v>
      </c>
      <c r="AW38" s="19">
        <f t="shared" si="44"/>
        <v>0.28818908629620787</v>
      </c>
      <c r="AX38" s="9">
        <f t="shared" si="45"/>
        <v>3079545.0181354349</v>
      </c>
      <c r="AY38" s="19">
        <f t="shared" si="46"/>
        <v>5.0551221339303556</v>
      </c>
      <c r="BA38" s="41" t="s">
        <v>101</v>
      </c>
      <c r="BB38" s="290">
        <f t="shared" si="47"/>
        <v>3057436.8805693076</v>
      </c>
      <c r="BC38" s="85">
        <f t="shared" si="48"/>
        <v>22108.13756612729</v>
      </c>
      <c r="BD38" s="85">
        <f t="shared" si="49"/>
        <v>3079545.0181354349</v>
      </c>
    </row>
    <row r="39" spans="1:56" ht="15.6">
      <c r="A39" s="41">
        <v>27</v>
      </c>
      <c r="B39" s="41" t="s">
        <v>102</v>
      </c>
      <c r="C39" s="14"/>
      <c r="D39" s="9">
        <v>0</v>
      </c>
      <c r="E39" s="19">
        <v>0</v>
      </c>
      <c r="F39" s="9">
        <v>0</v>
      </c>
      <c r="G39" s="19">
        <v>0</v>
      </c>
      <c r="H39" s="9">
        <v>0</v>
      </c>
      <c r="I39" s="19">
        <v>0</v>
      </c>
      <c r="J39" s="14"/>
      <c r="K39" s="9">
        <f>+'[42]Apr-Jun'!$G$39</f>
        <v>1283534.6383091547</v>
      </c>
      <c r="L39" s="19">
        <f t="shared" si="23"/>
        <v>6.9459096179942348</v>
      </c>
      <c r="M39" s="9">
        <f>+'[42]Apr-Jun'!$H$39</f>
        <v>13281.352374542781</v>
      </c>
      <c r="N39" s="19">
        <f t="shared" si="24"/>
        <v>0.48986988693356376</v>
      </c>
      <c r="O39" s="9">
        <f t="shared" si="25"/>
        <v>1296815.9906836974</v>
      </c>
      <c r="P39" s="19">
        <f t="shared" si="26"/>
        <v>6.1198855635326588</v>
      </c>
      <c r="Q39" s="14"/>
      <c r="R39" s="9">
        <v>277971.54635831766</v>
      </c>
      <c r="S39" s="19">
        <f t="shared" si="27"/>
        <v>4.47424704811624</v>
      </c>
      <c r="T39" s="9">
        <v>284.07516869015649</v>
      </c>
      <c r="U39" s="19">
        <f t="shared" si="28"/>
        <v>2.8799185795839059E-2</v>
      </c>
      <c r="V39" s="9">
        <f t="shared" si="29"/>
        <v>278255.62152700784</v>
      </c>
      <c r="W39" s="19">
        <f t="shared" si="30"/>
        <v>3.865144553166477</v>
      </c>
      <c r="X39" s="14"/>
      <c r="Y39" s="9">
        <f>+[43]Optima!G39</f>
        <v>1276540.5563998842</v>
      </c>
      <c r="Z39" s="19">
        <f t="shared" si="31"/>
        <v>11.648968429696708</v>
      </c>
      <c r="AA39" s="9">
        <f>+[43]Optima!H39</f>
        <v>-11171.112041079279</v>
      </c>
      <c r="AB39" s="19">
        <f t="shared" si="32"/>
        <v>-0.7075698024499163</v>
      </c>
      <c r="AC39" s="9">
        <f t="shared" si="33"/>
        <v>1265369.444358805</v>
      </c>
      <c r="AD39" s="19">
        <f t="shared" si="34"/>
        <v>10.092919027843577</v>
      </c>
      <c r="AE39" s="14"/>
      <c r="AF39" s="9">
        <v>1180428.9697109538</v>
      </c>
      <c r="AG39" s="19">
        <f t="shared" si="35"/>
        <v>15.463392191348282</v>
      </c>
      <c r="AH39" s="9">
        <v>468.13432154160682</v>
      </c>
      <c r="AI39" s="19">
        <f t="shared" si="36"/>
        <v>4.8607031620974649E-2</v>
      </c>
      <c r="AJ39" s="9">
        <f t="shared" si="37"/>
        <v>1180897.1040324953</v>
      </c>
      <c r="AK39" s="19">
        <f t="shared" si="38"/>
        <v>13.736472920534331</v>
      </c>
      <c r="AL39" s="14"/>
      <c r="AM39" s="9">
        <v>589854.68587465794</v>
      </c>
      <c r="AN39" s="19" t="e">
        <f t="shared" si="39"/>
        <v>#DIV/0!</v>
      </c>
      <c r="AO39" s="9">
        <v>2503.5586661091306</v>
      </c>
      <c r="AP39" s="19" t="e">
        <f t="shared" si="40"/>
        <v>#DIV/0!</v>
      </c>
      <c r="AQ39" s="9">
        <f t="shared" si="41"/>
        <v>592358.24454076705</v>
      </c>
      <c r="AR39" s="19" t="e">
        <f t="shared" si="42"/>
        <v>#DIV/0!</v>
      </c>
      <c r="AS39" s="14"/>
      <c r="AT39" s="9">
        <f t="shared" si="43"/>
        <v>4608330.3966529677</v>
      </c>
      <c r="AU39" s="19">
        <f t="shared" si="50"/>
        <v>8.6544828935093552</v>
      </c>
      <c r="AV39" s="19">
        <f t="shared" si="51"/>
        <v>5366.008489804396</v>
      </c>
      <c r="AW39" s="19">
        <f t="shared" si="44"/>
        <v>6.9948229655661234E-2</v>
      </c>
      <c r="AX39" s="9">
        <f t="shared" si="45"/>
        <v>4613696.405142772</v>
      </c>
      <c r="AY39" s="19">
        <f t="shared" si="46"/>
        <v>7.5734560396176125</v>
      </c>
      <c r="BA39" s="41" t="s">
        <v>102</v>
      </c>
      <c r="BB39" s="290">
        <f t="shared" si="47"/>
        <v>4608330.3966529677</v>
      </c>
      <c r="BC39" s="85">
        <f t="shared" si="48"/>
        <v>5366.008489804396</v>
      </c>
      <c r="BD39" s="85">
        <f t="shared" si="49"/>
        <v>4613696.405142772</v>
      </c>
    </row>
    <row r="40" spans="1:56" ht="15.6">
      <c r="A40" s="41">
        <v>28</v>
      </c>
      <c r="B40" s="41" t="s">
        <v>103</v>
      </c>
      <c r="C40" s="14"/>
      <c r="D40" s="9">
        <v>42755730.659999989</v>
      </c>
      <c r="E40" s="19">
        <v>429.09776758563231</v>
      </c>
      <c r="F40" s="9">
        <v>96785.120000000024</v>
      </c>
      <c r="G40" s="19">
        <v>6.7592094420001416</v>
      </c>
      <c r="H40" s="9">
        <v>42852515.779999986</v>
      </c>
      <c r="I40" s="19">
        <v>376.03120200070185</v>
      </c>
      <c r="J40" s="14"/>
      <c r="K40" s="9">
        <f>+'[42]Apr-Jun'!$G$40</f>
        <v>61414046.804731421</v>
      </c>
      <c r="L40" s="19">
        <f t="shared" si="23"/>
        <v>332.34507714016678</v>
      </c>
      <c r="M40" s="9">
        <f>+'[42]Apr-Jun'!$H$40</f>
        <v>1479314.1684667328</v>
      </c>
      <c r="N40" s="19">
        <f t="shared" si="24"/>
        <v>54.563077916300266</v>
      </c>
      <c r="O40" s="9">
        <f t="shared" si="25"/>
        <v>62893360.973198153</v>
      </c>
      <c r="P40" s="19">
        <f t="shared" si="26"/>
        <v>296.80399889193188</v>
      </c>
      <c r="Q40" s="14"/>
      <c r="R40" s="9">
        <v>44448507.134231456</v>
      </c>
      <c r="S40" s="19">
        <f t="shared" si="27"/>
        <v>715.44589525055858</v>
      </c>
      <c r="T40" s="9">
        <v>1577329.8527141793</v>
      </c>
      <c r="U40" s="19">
        <f t="shared" si="28"/>
        <v>159.90773040492491</v>
      </c>
      <c r="V40" s="9">
        <f t="shared" si="29"/>
        <v>46025836.986945637</v>
      </c>
      <c r="W40" s="19">
        <f t="shared" si="30"/>
        <v>639.32765188628628</v>
      </c>
      <c r="X40" s="14"/>
      <c r="Y40" s="9">
        <f>+[43]Optima!G40</f>
        <v>34610150.56919153</v>
      </c>
      <c r="Z40" s="19">
        <f t="shared" si="31"/>
        <v>315.83215222287498</v>
      </c>
      <c r="AA40" s="9">
        <f>+[43]Optima!H40</f>
        <v>1319368.1230407069</v>
      </c>
      <c r="AB40" s="19">
        <f t="shared" si="32"/>
        <v>83.567780785451404</v>
      </c>
      <c r="AC40" s="9">
        <f t="shared" si="33"/>
        <v>35929518.692232236</v>
      </c>
      <c r="AD40" s="19">
        <f t="shared" si="34"/>
        <v>286.58327770341253</v>
      </c>
      <c r="AE40" s="14"/>
      <c r="AF40" s="9">
        <v>47205660.456657358</v>
      </c>
      <c r="AG40" s="19">
        <f t="shared" si="35"/>
        <v>618.38506172180405</v>
      </c>
      <c r="AH40" s="9">
        <v>1308759.3349594767</v>
      </c>
      <c r="AI40" s="19">
        <f t="shared" si="36"/>
        <v>135.89028501292458</v>
      </c>
      <c r="AJ40" s="9">
        <f t="shared" si="37"/>
        <v>48514419.791616835</v>
      </c>
      <c r="AK40" s="19">
        <f t="shared" si="38"/>
        <v>564.33114404914431</v>
      </c>
      <c r="AL40" s="14"/>
      <c r="AM40" s="9">
        <v>40444050.604332499</v>
      </c>
      <c r="AN40" s="19" t="e">
        <f t="shared" si="39"/>
        <v>#DIV/0!</v>
      </c>
      <c r="AO40" s="9">
        <v>77836.661155972935</v>
      </c>
      <c r="AP40" s="19" t="e">
        <f t="shared" si="40"/>
        <v>#DIV/0!</v>
      </c>
      <c r="AQ40" s="9">
        <f t="shared" si="41"/>
        <v>40521887.265488476</v>
      </c>
      <c r="AR40" s="19" t="e">
        <f t="shared" si="42"/>
        <v>#DIV/0!</v>
      </c>
      <c r="AS40" s="14"/>
      <c r="AT40" s="9">
        <f t="shared" si="43"/>
        <v>270878146.22914428</v>
      </c>
      <c r="AU40" s="19">
        <f t="shared" si="50"/>
        <v>508.71141627959838</v>
      </c>
      <c r="AV40" s="19">
        <f t="shared" si="51"/>
        <v>5859393.2603370678</v>
      </c>
      <c r="AW40" s="19">
        <f t="shared" si="44"/>
        <v>76.37971244280142</v>
      </c>
      <c r="AX40" s="9">
        <f t="shared" si="45"/>
        <v>276737539.48948133</v>
      </c>
      <c r="AY40" s="19">
        <f t="shared" si="46"/>
        <v>454.26907316643712</v>
      </c>
      <c r="BA40" s="41" t="s">
        <v>103</v>
      </c>
      <c r="BB40" s="290">
        <f t="shared" si="47"/>
        <v>270878146.22914428</v>
      </c>
      <c r="BC40" s="85">
        <f t="shared" si="48"/>
        <v>5859393.2603370678</v>
      </c>
      <c r="BD40" s="85">
        <f t="shared" si="49"/>
        <v>276737539.48948133</v>
      </c>
    </row>
    <row r="41" spans="1:56" ht="15.6">
      <c r="A41" s="41">
        <v>29</v>
      </c>
      <c r="B41" s="41" t="s">
        <v>104</v>
      </c>
      <c r="C41" s="14"/>
      <c r="D41" s="9">
        <v>827439.8600000001</v>
      </c>
      <c r="E41" s="19">
        <v>8.3042107164721362</v>
      </c>
      <c r="F41" s="9">
        <v>24646.6</v>
      </c>
      <c r="G41" s="19">
        <v>1.7212514840421815</v>
      </c>
      <c r="H41" s="9">
        <v>852086.46000000008</v>
      </c>
      <c r="I41" s="19">
        <v>7.4770661635661639</v>
      </c>
      <c r="J41" s="14"/>
      <c r="K41" s="9">
        <f>+'[42]Apr-Jun'!$G$41</f>
        <v>1022303.9736330598</v>
      </c>
      <c r="L41" s="19">
        <f t="shared" si="23"/>
        <v>5.5322472732997445</v>
      </c>
      <c r="M41" s="9">
        <f>+'[42]Apr-Jun'!$H$41</f>
        <v>42629.742815480233</v>
      </c>
      <c r="N41" s="19">
        <f t="shared" si="24"/>
        <v>1.5723569937843107</v>
      </c>
      <c r="O41" s="9">
        <f t="shared" si="25"/>
        <v>1064933.7164485401</v>
      </c>
      <c r="P41" s="19">
        <f t="shared" si="26"/>
        <v>5.025595399989335</v>
      </c>
      <c r="Q41" s="14"/>
      <c r="R41" s="9">
        <v>936923.7603677169</v>
      </c>
      <c r="S41" s="19">
        <f t="shared" si="27"/>
        <v>15.080782274497672</v>
      </c>
      <c r="T41" s="9">
        <v>14626.312429927722</v>
      </c>
      <c r="U41" s="19">
        <f t="shared" si="28"/>
        <v>1.4827972860835079</v>
      </c>
      <c r="V41" s="9">
        <f t="shared" si="29"/>
        <v>951550.07279764465</v>
      </c>
      <c r="W41" s="19">
        <f t="shared" si="30"/>
        <v>13.21762543648018</v>
      </c>
      <c r="X41" s="14"/>
      <c r="Y41" s="9">
        <f>+[43]Optima!G41</f>
        <v>480830.6069881281</v>
      </c>
      <c r="Z41" s="19">
        <f t="shared" si="31"/>
        <v>4.3877811266984974</v>
      </c>
      <c r="AA41" s="9">
        <f>+[43]Optima!H41</f>
        <v>12757.24292976622</v>
      </c>
      <c r="AB41" s="19">
        <f t="shared" si="32"/>
        <v>0.80803413540449831</v>
      </c>
      <c r="AC41" s="9">
        <f t="shared" si="33"/>
        <v>493587.84991789435</v>
      </c>
      <c r="AD41" s="19">
        <f t="shared" si="34"/>
        <v>3.9369863280309345</v>
      </c>
      <c r="AE41" s="14"/>
      <c r="AF41" s="9">
        <v>436571.25151539262</v>
      </c>
      <c r="AG41" s="19">
        <f t="shared" si="35"/>
        <v>5.7189993255615574</v>
      </c>
      <c r="AH41" s="9">
        <v>16034.514695929582</v>
      </c>
      <c r="AI41" s="19">
        <f t="shared" si="36"/>
        <v>1.664885753912323</v>
      </c>
      <c r="AJ41" s="9">
        <f t="shared" si="37"/>
        <v>452605.76621132222</v>
      </c>
      <c r="AK41" s="19">
        <f t="shared" si="38"/>
        <v>5.2648167482240158</v>
      </c>
      <c r="AL41" s="14"/>
      <c r="AM41" s="9">
        <v>133581.79544150794</v>
      </c>
      <c r="AN41" s="19" t="e">
        <f t="shared" si="39"/>
        <v>#DIV/0!</v>
      </c>
      <c r="AO41" s="9">
        <v>0</v>
      </c>
      <c r="AP41" s="19" t="e">
        <f t="shared" si="40"/>
        <v>#DIV/0!</v>
      </c>
      <c r="AQ41" s="9">
        <f t="shared" si="41"/>
        <v>133581.79544150794</v>
      </c>
      <c r="AR41" s="19" t="e">
        <f t="shared" si="42"/>
        <v>#DIV/0!</v>
      </c>
      <c r="AS41" s="14"/>
      <c r="AT41" s="9">
        <f t="shared" si="43"/>
        <v>3837651.2479458055</v>
      </c>
      <c r="AU41" s="19">
        <f t="shared" si="50"/>
        <v>7.2071410289341094</v>
      </c>
      <c r="AV41" s="19">
        <f t="shared" si="51"/>
        <v>110694.41287110375</v>
      </c>
      <c r="AW41" s="19">
        <f t="shared" si="44"/>
        <v>1.442949303531347</v>
      </c>
      <c r="AX41" s="9">
        <f t="shared" si="45"/>
        <v>3948345.6608169093</v>
      </c>
      <c r="AY41" s="19">
        <f t="shared" si="46"/>
        <v>6.4812722089992976</v>
      </c>
      <c r="BA41" s="41" t="s">
        <v>104</v>
      </c>
      <c r="BB41" s="290">
        <f t="shared" si="47"/>
        <v>3837651.2479458055</v>
      </c>
      <c r="BC41" s="85">
        <f t="shared" si="48"/>
        <v>110694.41287110375</v>
      </c>
      <c r="BD41" s="85">
        <f t="shared" si="49"/>
        <v>3948345.6608169093</v>
      </c>
    </row>
    <row r="42" spans="1:56" ht="15.6">
      <c r="A42" s="41">
        <v>30</v>
      </c>
      <c r="B42" s="41" t="s">
        <v>105</v>
      </c>
      <c r="C42" s="14"/>
      <c r="D42" s="9">
        <v>893440.76999999979</v>
      </c>
      <c r="E42" s="19">
        <v>8.9665977860519241</v>
      </c>
      <c r="F42" s="9">
        <v>316633.19000000006</v>
      </c>
      <c r="G42" s="19">
        <v>22.112800474893504</v>
      </c>
      <c r="H42" s="9">
        <v>1210073.96</v>
      </c>
      <c r="I42" s="19">
        <v>10.618409617409617</v>
      </c>
      <c r="J42" s="14"/>
      <c r="K42" s="9">
        <f>+'[42]Apr-Jun'!$G$42</f>
        <v>1349325.4428694826</v>
      </c>
      <c r="L42" s="19">
        <f t="shared" si="23"/>
        <v>7.301939730880906</v>
      </c>
      <c r="M42" s="9">
        <f>+'[42]Apr-Jun'!$H$42</f>
        <v>793001.17075106979</v>
      </c>
      <c r="N42" s="19">
        <f t="shared" si="24"/>
        <v>29.24908419707398</v>
      </c>
      <c r="O42" s="9">
        <f t="shared" si="25"/>
        <v>2142326.6136205522</v>
      </c>
      <c r="P42" s="19">
        <f t="shared" si="26"/>
        <v>10.109987700071505</v>
      </c>
      <c r="Q42" s="14"/>
      <c r="R42" s="9">
        <v>797686.70633466449</v>
      </c>
      <c r="S42" s="19">
        <f t="shared" si="27"/>
        <v>12.839614118413323</v>
      </c>
      <c r="T42" s="9">
        <v>479254.81848386233</v>
      </c>
      <c r="U42" s="19">
        <f t="shared" si="28"/>
        <v>48.586254915233404</v>
      </c>
      <c r="V42" s="9">
        <f t="shared" si="29"/>
        <v>1276941.5248185268</v>
      </c>
      <c r="W42" s="19">
        <f t="shared" si="30"/>
        <v>17.737516145331039</v>
      </c>
      <c r="X42" s="14"/>
      <c r="Y42" s="9">
        <f>+[43]Optima!G42</f>
        <v>1446222.4474471381</v>
      </c>
      <c r="Z42" s="19">
        <f t="shared" si="31"/>
        <v>13.197386912753123</v>
      </c>
      <c r="AA42" s="9">
        <f>+[43]Optima!H42</f>
        <v>437395.03175194451</v>
      </c>
      <c r="AB42" s="19">
        <f t="shared" si="32"/>
        <v>27.704271076256937</v>
      </c>
      <c r="AC42" s="9">
        <f t="shared" si="33"/>
        <v>1883617.4791990826</v>
      </c>
      <c r="AD42" s="19">
        <f t="shared" si="34"/>
        <v>15.024227731862638</v>
      </c>
      <c r="AE42" s="14"/>
      <c r="AF42" s="9">
        <v>498725.88720180688</v>
      </c>
      <c r="AG42" s="19">
        <f t="shared" si="35"/>
        <v>6.5332130841113338</v>
      </c>
      <c r="AH42" s="9">
        <v>285654.23904753634</v>
      </c>
      <c r="AI42" s="19">
        <f t="shared" si="36"/>
        <v>29.659873226823418</v>
      </c>
      <c r="AJ42" s="9">
        <f t="shared" si="37"/>
        <v>784380.12624934316</v>
      </c>
      <c r="AK42" s="19">
        <f t="shared" si="38"/>
        <v>9.1240941542125338</v>
      </c>
      <c r="AL42" s="14"/>
      <c r="AM42" s="9">
        <v>2251560.9472871618</v>
      </c>
      <c r="AN42" s="19" t="e">
        <f t="shared" si="39"/>
        <v>#DIV/0!</v>
      </c>
      <c r="AO42" s="9">
        <v>1049994.9700795044</v>
      </c>
      <c r="AP42" s="19" t="e">
        <f t="shared" si="40"/>
        <v>#DIV/0!</v>
      </c>
      <c r="AQ42" s="9">
        <f t="shared" si="41"/>
        <v>3301555.9173666663</v>
      </c>
      <c r="AR42" s="19" t="e">
        <f t="shared" si="42"/>
        <v>#DIV/0!</v>
      </c>
      <c r="AS42" s="14"/>
      <c r="AT42" s="9">
        <f t="shared" si="43"/>
        <v>7236962.2011402529</v>
      </c>
      <c r="AU42" s="19">
        <f t="shared" si="50"/>
        <v>13.591075330933714</v>
      </c>
      <c r="AV42" s="19">
        <f t="shared" si="51"/>
        <v>3361933.4201139174</v>
      </c>
      <c r="AW42" s="19">
        <f t="shared" si="44"/>
        <v>43.824248769636803</v>
      </c>
      <c r="AX42" s="9">
        <f t="shared" si="45"/>
        <v>10598895.62125417</v>
      </c>
      <c r="AY42" s="19">
        <f t="shared" si="46"/>
        <v>17.398255760086165</v>
      </c>
      <c r="BA42" s="41" t="s">
        <v>105</v>
      </c>
      <c r="BB42" s="290">
        <f t="shared" si="47"/>
        <v>7236962.2011402529</v>
      </c>
      <c r="BC42" s="85">
        <f t="shared" si="48"/>
        <v>3361933.4201139174</v>
      </c>
      <c r="BD42" s="85">
        <f t="shared" si="49"/>
        <v>10598895.62125417</v>
      </c>
    </row>
    <row r="43" spans="1:56" ht="15.6">
      <c r="A43" s="41">
        <v>31</v>
      </c>
      <c r="B43" s="41" t="s">
        <v>106</v>
      </c>
      <c r="C43" s="14"/>
      <c r="D43" s="9">
        <v>332.83999999999992</v>
      </c>
      <c r="E43" s="19">
        <v>3.3403920073062287E-3</v>
      </c>
      <c r="F43" s="9">
        <v>1356.9</v>
      </c>
      <c r="G43" s="19">
        <v>9.4762204064529648E-2</v>
      </c>
      <c r="H43" s="9">
        <v>1689.74</v>
      </c>
      <c r="I43" s="19">
        <v>1.4827483327483328E-2</v>
      </c>
      <c r="J43" s="14"/>
      <c r="K43" s="9">
        <f>+'[42]Apr-Jun'!$G$43</f>
        <v>24722.467492392978</v>
      </c>
      <c r="L43" s="19">
        <f t="shared" si="23"/>
        <v>0.13378682554463434</v>
      </c>
      <c r="M43" s="9">
        <f>+'[42]Apr-Jun'!$H$43</f>
        <v>33793.935537704274</v>
      </c>
      <c r="N43" s="19">
        <f t="shared" si="24"/>
        <v>1.2464567548577852</v>
      </c>
      <c r="O43" s="9">
        <f t="shared" si="25"/>
        <v>58516.403030097252</v>
      </c>
      <c r="P43" s="19">
        <f t="shared" si="26"/>
        <v>0.276148422525966</v>
      </c>
      <c r="Q43" s="14"/>
      <c r="R43" s="9">
        <v>9984.2588657863234</v>
      </c>
      <c r="S43" s="19">
        <f t="shared" si="27"/>
        <v>0.16070724267687678</v>
      </c>
      <c r="T43" s="9">
        <v>3308.3177227588812</v>
      </c>
      <c r="U43" s="19">
        <f t="shared" si="28"/>
        <v>0.3353931186900731</v>
      </c>
      <c r="V43" s="9">
        <f t="shared" si="29"/>
        <v>13292.576588545206</v>
      </c>
      <c r="W43" s="19">
        <f t="shared" si="30"/>
        <v>0.18464219956029512</v>
      </c>
      <c r="X43" s="14"/>
      <c r="Y43" s="9">
        <f>+[43]Optima!G43</f>
        <v>44100.745286321202</v>
      </c>
      <c r="Z43" s="19">
        <f t="shared" si="31"/>
        <v>0.40243781287707331</v>
      </c>
      <c r="AA43" s="9">
        <f>+[43]Optima!H43</f>
        <v>15411.932738913067</v>
      </c>
      <c r="AB43" s="19">
        <f t="shared" si="32"/>
        <v>0.97618018361496495</v>
      </c>
      <c r="AC43" s="9">
        <f t="shared" si="33"/>
        <v>59512.678025234272</v>
      </c>
      <c r="AD43" s="19">
        <f t="shared" si="34"/>
        <v>0.4746887504804444</v>
      </c>
      <c r="AE43" s="14"/>
      <c r="AF43" s="9">
        <v>42417.417364525754</v>
      </c>
      <c r="AG43" s="19">
        <f t="shared" si="35"/>
        <v>0.55565999927329801</v>
      </c>
      <c r="AH43" s="9">
        <v>7468.6816743973523</v>
      </c>
      <c r="AI43" s="19">
        <f t="shared" si="36"/>
        <v>0.77548350891884044</v>
      </c>
      <c r="AJ43" s="9">
        <f t="shared" si="37"/>
        <v>49886.099038923108</v>
      </c>
      <c r="AK43" s="19">
        <f t="shared" si="38"/>
        <v>0.58028683974180051</v>
      </c>
      <c r="AL43" s="14"/>
      <c r="AM43" s="9">
        <v>11263.157468065607</v>
      </c>
      <c r="AN43" s="19" t="e">
        <f t="shared" si="39"/>
        <v>#DIV/0!</v>
      </c>
      <c r="AO43" s="9">
        <v>2081.8844277198182</v>
      </c>
      <c r="AP43" s="19" t="e">
        <f t="shared" si="40"/>
        <v>#DIV/0!</v>
      </c>
      <c r="AQ43" s="9">
        <f t="shared" si="41"/>
        <v>13345.041895785425</v>
      </c>
      <c r="AR43" s="19" t="e">
        <f t="shared" si="42"/>
        <v>#DIV/0!</v>
      </c>
      <c r="AS43" s="14"/>
      <c r="AT43" s="9">
        <f t="shared" si="43"/>
        <v>132820.88647709187</v>
      </c>
      <c r="AU43" s="19">
        <f t="shared" si="50"/>
        <v>0.24943873181307033</v>
      </c>
      <c r="AV43" s="19">
        <f t="shared" si="51"/>
        <v>63421.652101493397</v>
      </c>
      <c r="AW43" s="19">
        <f t="shared" si="44"/>
        <v>0.82672852545159159</v>
      </c>
      <c r="AX43" s="9">
        <f t="shared" si="45"/>
        <v>196242.53857858526</v>
      </c>
      <c r="AY43" s="19">
        <f t="shared" si="46"/>
        <v>0.32213524872837551</v>
      </c>
      <c r="BA43" s="41" t="s">
        <v>106</v>
      </c>
      <c r="BB43" s="290">
        <f t="shared" si="47"/>
        <v>132820.88647709187</v>
      </c>
      <c r="BC43" s="85">
        <f t="shared" si="48"/>
        <v>63421.652101493397</v>
      </c>
      <c r="BD43" s="85">
        <f t="shared" si="49"/>
        <v>196242.53857858526</v>
      </c>
    </row>
    <row r="44" spans="1:56" ht="15.6">
      <c r="A44" s="41">
        <v>32</v>
      </c>
      <c r="B44" s="41" t="s">
        <v>107</v>
      </c>
      <c r="C44" s="14"/>
      <c r="D44" s="9">
        <v>10471047.140000002</v>
      </c>
      <c r="E44" s="19">
        <v>105.08773637358118</v>
      </c>
      <c r="F44" s="9">
        <v>2838208.3</v>
      </c>
      <c r="G44" s="19">
        <v>198.21274530344297</v>
      </c>
      <c r="H44" s="9">
        <v>13309255.440000001</v>
      </c>
      <c r="I44" s="19">
        <v>116.78883327483328</v>
      </c>
      <c r="J44" s="14"/>
      <c r="K44" s="9">
        <f>+'[42]Apr-Jun'!$G$44</f>
        <v>10037873.194237338</v>
      </c>
      <c r="L44" s="19">
        <f t="shared" si="23"/>
        <v>54.320435057293892</v>
      </c>
      <c r="M44" s="9">
        <f>+'[42]Apr-Jun'!$H$44</f>
        <v>4394385.4013420995</v>
      </c>
      <c r="N44" s="19">
        <f t="shared" si="24"/>
        <v>162.08267192911256</v>
      </c>
      <c r="O44" s="9">
        <f t="shared" si="25"/>
        <v>14432258.595579438</v>
      </c>
      <c r="P44" s="19">
        <f t="shared" si="26"/>
        <v>68.108175456481945</v>
      </c>
      <c r="Q44" s="14"/>
      <c r="R44" s="9">
        <v>1592391.8543552645</v>
      </c>
      <c r="S44" s="19">
        <f t="shared" si="27"/>
        <v>25.631236891452421</v>
      </c>
      <c r="T44" s="9">
        <v>1364611.6957080439</v>
      </c>
      <c r="U44" s="19">
        <f t="shared" si="28"/>
        <v>138.34262932968815</v>
      </c>
      <c r="V44" s="9">
        <f t="shared" si="29"/>
        <v>2957003.5500633083</v>
      </c>
      <c r="W44" s="19">
        <f t="shared" si="30"/>
        <v>41.074628079389207</v>
      </c>
      <c r="X44" s="14"/>
      <c r="Y44" s="9">
        <f>+[43]Optima!G44</f>
        <v>9820915.7721732333</v>
      </c>
      <c r="Z44" s="19">
        <f t="shared" si="31"/>
        <v>89.619978940112006</v>
      </c>
      <c r="AA44" s="9">
        <f>+[43]Optima!H44</f>
        <v>2229388.6032975107</v>
      </c>
      <c r="AB44" s="19">
        <f t="shared" si="32"/>
        <v>141.20779093599637</v>
      </c>
      <c r="AC44" s="9">
        <f t="shared" si="33"/>
        <v>12050304.375470744</v>
      </c>
      <c r="AD44" s="19">
        <f t="shared" si="34"/>
        <v>96.116392619330824</v>
      </c>
      <c r="AE44" s="14"/>
      <c r="AF44" s="9">
        <v>3934628.61218862</v>
      </c>
      <c r="AG44" s="19">
        <f t="shared" si="35"/>
        <v>51.542877139376976</v>
      </c>
      <c r="AH44" s="9">
        <v>2120582.6232713396</v>
      </c>
      <c r="AI44" s="19">
        <f t="shared" si="36"/>
        <v>220.18301560288023</v>
      </c>
      <c r="AJ44" s="9">
        <f t="shared" si="37"/>
        <v>6055211.2354599591</v>
      </c>
      <c r="AK44" s="19">
        <f t="shared" si="38"/>
        <v>70.43564158128558</v>
      </c>
      <c r="AL44" s="14"/>
      <c r="AM44" s="9">
        <v>3925065.646523376</v>
      </c>
      <c r="AN44" s="19" t="e">
        <f t="shared" si="39"/>
        <v>#DIV/0!</v>
      </c>
      <c r="AO44" s="9">
        <v>1083308.7491770124</v>
      </c>
      <c r="AP44" s="19" t="e">
        <f t="shared" si="40"/>
        <v>#DIV/0!</v>
      </c>
      <c r="AQ44" s="9">
        <f t="shared" si="41"/>
        <v>5008374.3957003886</v>
      </c>
      <c r="AR44" s="19" t="e">
        <f t="shared" si="42"/>
        <v>#DIV/0!</v>
      </c>
      <c r="AS44" s="14"/>
      <c r="AT44" s="9">
        <f t="shared" si="43"/>
        <v>39781922.21947784</v>
      </c>
      <c r="AU44" s="19">
        <f t="shared" si="50"/>
        <v>74.710781494627653</v>
      </c>
      <c r="AV44" s="19">
        <f t="shared" si="51"/>
        <v>14030485.372796007</v>
      </c>
      <c r="AW44" s="19">
        <f t="shared" si="44"/>
        <v>182.8934141459969</v>
      </c>
      <c r="AX44" s="9">
        <f t="shared" si="45"/>
        <v>53812407.592273846</v>
      </c>
      <c r="AY44" s="19">
        <f t="shared" si="46"/>
        <v>88.333923062598956</v>
      </c>
      <c r="BA44" s="41" t="s">
        <v>107</v>
      </c>
      <c r="BB44" s="290">
        <f t="shared" si="47"/>
        <v>39781922.21947784</v>
      </c>
      <c r="BC44" s="85">
        <f t="shared" si="48"/>
        <v>14030485.372796007</v>
      </c>
      <c r="BD44" s="85">
        <f t="shared" si="49"/>
        <v>53812407.592273846</v>
      </c>
    </row>
    <row r="45" spans="1:56" ht="15.6">
      <c r="A45" s="41">
        <v>33</v>
      </c>
      <c r="B45" s="41" t="s">
        <v>108</v>
      </c>
      <c r="C45" s="14"/>
      <c r="D45" s="9">
        <v>323830.73</v>
      </c>
      <c r="E45" s="19">
        <v>3.2499747092060494</v>
      </c>
      <c r="F45" s="9">
        <v>152101.79</v>
      </c>
      <c r="G45" s="19">
        <v>10.622375165863538</v>
      </c>
      <c r="H45" s="9">
        <v>475932.52</v>
      </c>
      <c r="I45" s="19">
        <v>4.1763120393120392</v>
      </c>
      <c r="J45" s="14"/>
      <c r="K45" s="9">
        <f>+'[42]Apr-Jun'!$G$45</f>
        <v>402703.73547174031</v>
      </c>
      <c r="L45" s="19">
        <f t="shared" si="23"/>
        <v>2.1792506925252466</v>
      </c>
      <c r="M45" s="9">
        <f>+'[42]Apr-Jun'!$H$45</f>
        <v>127996.6910024666</v>
      </c>
      <c r="N45" s="19">
        <f t="shared" si="24"/>
        <v>4.7210346342013354</v>
      </c>
      <c r="O45" s="9">
        <f t="shared" si="25"/>
        <v>530700.42647420685</v>
      </c>
      <c r="P45" s="19">
        <f t="shared" si="26"/>
        <v>2.5044616212881747</v>
      </c>
      <c r="Q45" s="14"/>
      <c r="R45" s="9">
        <v>32125.469959511232</v>
      </c>
      <c r="S45" s="19">
        <f t="shared" si="27"/>
        <v>0.51709353356046861</v>
      </c>
      <c r="T45" s="9">
        <v>1942.6884553850032</v>
      </c>
      <c r="U45" s="19">
        <f t="shared" si="28"/>
        <v>0.19694732921583569</v>
      </c>
      <c r="V45" s="9">
        <f t="shared" si="29"/>
        <v>34068.158414896236</v>
      </c>
      <c r="W45" s="19">
        <f t="shared" si="30"/>
        <v>0.47322802037610584</v>
      </c>
      <c r="X45" s="14"/>
      <c r="Y45" s="9">
        <f>+[43]Optima!G45</f>
        <v>475396.24651076389</v>
      </c>
      <c r="Z45" s="19">
        <f t="shared" si="31"/>
        <v>4.3381903061648037</v>
      </c>
      <c r="AA45" s="9">
        <f>+[43]Optima!H45</f>
        <v>447671.96226254478</v>
      </c>
      <c r="AB45" s="19">
        <f t="shared" si="32"/>
        <v>28.355204095676765</v>
      </c>
      <c r="AC45" s="9">
        <f t="shared" si="33"/>
        <v>923068.20877330867</v>
      </c>
      <c r="AD45" s="19">
        <f t="shared" si="34"/>
        <v>7.3626344700037381</v>
      </c>
      <c r="AE45" s="14"/>
      <c r="AF45" s="9">
        <v>95460.87617627476</v>
      </c>
      <c r="AG45" s="19">
        <f t="shared" si="35"/>
        <v>1.2505190952784988</v>
      </c>
      <c r="AH45" s="9">
        <v>142555.66132320286</v>
      </c>
      <c r="AI45" s="19">
        <f t="shared" si="36"/>
        <v>14.801750734420398</v>
      </c>
      <c r="AJ45" s="9">
        <f t="shared" si="37"/>
        <v>238016.53749947762</v>
      </c>
      <c r="AK45" s="19">
        <f t="shared" si="38"/>
        <v>2.7686643576618932</v>
      </c>
      <c r="AL45" s="14"/>
      <c r="AM45" s="9">
        <v>8714.7802379678069</v>
      </c>
      <c r="AN45" s="19" t="e">
        <f t="shared" si="39"/>
        <v>#DIV/0!</v>
      </c>
      <c r="AO45" s="9">
        <v>15860.128973483465</v>
      </c>
      <c r="AP45" s="19" t="e">
        <f t="shared" si="40"/>
        <v>#DIV/0!</v>
      </c>
      <c r="AQ45" s="9">
        <f t="shared" si="41"/>
        <v>24574.909211451271</v>
      </c>
      <c r="AR45" s="19" t="e">
        <f t="shared" si="42"/>
        <v>#DIV/0!</v>
      </c>
      <c r="AS45" s="14"/>
      <c r="AT45" s="9">
        <f t="shared" si="43"/>
        <v>1338231.8383562581</v>
      </c>
      <c r="AU45" s="19">
        <f t="shared" si="50"/>
        <v>2.513210546061456</v>
      </c>
      <c r="AV45" s="19">
        <f t="shared" si="51"/>
        <v>888128.9220170828</v>
      </c>
      <c r="AW45" s="19">
        <f t="shared" si="44"/>
        <v>11.57714265997188</v>
      </c>
      <c r="AX45" s="9">
        <f t="shared" si="45"/>
        <v>2226360.7603733409</v>
      </c>
      <c r="AY45" s="19">
        <f t="shared" si="46"/>
        <v>3.6546066031181268</v>
      </c>
      <c r="BA45" s="41" t="s">
        <v>108</v>
      </c>
      <c r="BB45" s="290">
        <f t="shared" si="47"/>
        <v>1338231.8383562581</v>
      </c>
      <c r="BC45" s="85">
        <f t="shared" si="48"/>
        <v>888128.9220170828</v>
      </c>
      <c r="BD45" s="85">
        <f t="shared" si="49"/>
        <v>2226360.7603733409</v>
      </c>
    </row>
    <row r="46" spans="1:56" ht="15.6">
      <c r="A46" s="41">
        <v>34</v>
      </c>
      <c r="B46" s="41" t="s">
        <v>109</v>
      </c>
      <c r="C46" s="14"/>
      <c r="D46" s="9">
        <v>13895217.640000001</v>
      </c>
      <c r="E46" s="19">
        <v>139.45281199506229</v>
      </c>
      <c r="F46" s="9">
        <v>0</v>
      </c>
      <c r="G46" s="19">
        <v>0</v>
      </c>
      <c r="H46" s="9">
        <v>13895217.640000001</v>
      </c>
      <c r="I46" s="19">
        <v>121.93065672165673</v>
      </c>
      <c r="J46" s="14"/>
      <c r="K46" s="9">
        <f>+'[42]Apr-Jun'!$G$46</f>
        <v>40072635.643148124</v>
      </c>
      <c r="L46" s="19">
        <f t="shared" si="23"/>
        <v>216.85500104523038</v>
      </c>
      <c r="M46" s="9">
        <f>+'[42]Apr-Jun'!$H$46</f>
        <v>0</v>
      </c>
      <c r="N46" s="19">
        <f t="shared" si="24"/>
        <v>0</v>
      </c>
      <c r="O46" s="9">
        <f t="shared" si="25"/>
        <v>40072635.643148124</v>
      </c>
      <c r="P46" s="19">
        <f t="shared" si="26"/>
        <v>189.10928468418479</v>
      </c>
      <c r="Q46" s="14"/>
      <c r="R46" s="9">
        <v>8182128.2484127441</v>
      </c>
      <c r="S46" s="19">
        <f t="shared" si="27"/>
        <v>131.70003780019547</v>
      </c>
      <c r="T46" s="9">
        <v>258553.53777741629</v>
      </c>
      <c r="U46" s="19">
        <f t="shared" si="28"/>
        <v>26.211834730070589</v>
      </c>
      <c r="V46" s="9">
        <f t="shared" si="29"/>
        <v>8440681.7861901596</v>
      </c>
      <c r="W46" s="19">
        <f t="shared" si="30"/>
        <v>117.24634726827186</v>
      </c>
      <c r="X46" s="14"/>
      <c r="Y46" s="9">
        <f>+[43]Optima!G46</f>
        <v>15551075.528546387</v>
      </c>
      <c r="Z46" s="19">
        <f t="shared" si="31"/>
        <v>141.91009206222066</v>
      </c>
      <c r="AA46" s="9">
        <f>+[43]Optima!H46</f>
        <v>0</v>
      </c>
      <c r="AB46" s="19">
        <f t="shared" si="32"/>
        <v>0</v>
      </c>
      <c r="AC46" s="9">
        <f t="shared" si="33"/>
        <v>15551075.528546387</v>
      </c>
      <c r="AD46" s="19">
        <f t="shared" si="34"/>
        <v>124.03946278711663</v>
      </c>
      <c r="AE46" s="14"/>
      <c r="AF46" s="9">
        <v>13179403.14048801</v>
      </c>
      <c r="AG46" s="19">
        <f t="shared" si="35"/>
        <v>172.64764322003759</v>
      </c>
      <c r="AH46" s="9">
        <v>174699.27889439557</v>
      </c>
      <c r="AI46" s="19">
        <f t="shared" si="36"/>
        <v>18.139266835676001</v>
      </c>
      <c r="AJ46" s="9">
        <f t="shared" si="37"/>
        <v>13354102.419382405</v>
      </c>
      <c r="AK46" s="19">
        <f t="shared" si="38"/>
        <v>155.33806089919975</v>
      </c>
      <c r="AL46" s="14"/>
      <c r="AM46" s="9">
        <v>15715799.932166498</v>
      </c>
      <c r="AN46" s="19" t="e">
        <f t="shared" si="39"/>
        <v>#DIV/0!</v>
      </c>
      <c r="AO46" s="9">
        <v>29619.667016077776</v>
      </c>
      <c r="AP46" s="19" t="e">
        <f t="shared" si="40"/>
        <v>#DIV/0!</v>
      </c>
      <c r="AQ46" s="9">
        <f t="shared" si="41"/>
        <v>15745419.599182576</v>
      </c>
      <c r="AR46" s="19" t="e">
        <f t="shared" si="42"/>
        <v>#DIV/0!</v>
      </c>
      <c r="AS46" s="14"/>
      <c r="AT46" s="9">
        <f t="shared" si="43"/>
        <v>106596260.13276178</v>
      </c>
      <c r="AU46" s="19">
        <f t="shared" si="50"/>
        <v>200.18866496662173</v>
      </c>
      <c r="AV46" s="19">
        <f t="shared" si="51"/>
        <v>462872.48368788965</v>
      </c>
      <c r="AW46" s="19">
        <f t="shared" si="44"/>
        <v>6.0337419986950183</v>
      </c>
      <c r="AX46" s="9">
        <f t="shared" si="45"/>
        <v>107059132.61644967</v>
      </c>
      <c r="AY46" s="19">
        <f t="shared" si="46"/>
        <v>175.73926919129022</v>
      </c>
      <c r="BA46" s="41" t="s">
        <v>109</v>
      </c>
      <c r="BB46" s="290">
        <f t="shared" si="47"/>
        <v>106596260.13276178</v>
      </c>
      <c r="BC46" s="85">
        <f t="shared" si="48"/>
        <v>462872.48368788965</v>
      </c>
      <c r="BD46" s="85">
        <f t="shared" si="49"/>
        <v>107059132.61644967</v>
      </c>
    </row>
    <row r="47" spans="1:56" ht="15.6">
      <c r="A47" s="41">
        <v>35</v>
      </c>
      <c r="B47" s="41" t="s">
        <v>110</v>
      </c>
      <c r="C47" s="14"/>
      <c r="D47" s="9">
        <v>1625757.4099999997</v>
      </c>
      <c r="E47" s="19">
        <v>16.316149075179894</v>
      </c>
      <c r="F47" s="9">
        <v>0</v>
      </c>
      <c r="G47" s="19">
        <v>0</v>
      </c>
      <c r="H47" s="9">
        <v>1625757.4099999997</v>
      </c>
      <c r="I47" s="19">
        <v>14.266035538785536</v>
      </c>
      <c r="J47" s="14"/>
      <c r="K47" s="9">
        <f>+'[42]Apr-Jun'!$G$47</f>
        <v>4331796.8049731804</v>
      </c>
      <c r="L47" s="19">
        <f t="shared" si="23"/>
        <v>23.441727393112075</v>
      </c>
      <c r="M47" s="9">
        <f>+'[42]Apr-Jun'!$H$47</f>
        <v>0</v>
      </c>
      <c r="N47" s="19">
        <f t="shared" si="24"/>
        <v>0</v>
      </c>
      <c r="O47" s="9">
        <f t="shared" si="25"/>
        <v>4331796.8049731804</v>
      </c>
      <c r="P47" s="19">
        <f t="shared" si="26"/>
        <v>20.442453610504764</v>
      </c>
      <c r="Q47" s="14"/>
      <c r="R47" s="9">
        <v>792700.17689033481</v>
      </c>
      <c r="S47" s="19">
        <f t="shared" si="27"/>
        <v>12.759350634834046</v>
      </c>
      <c r="T47" s="9">
        <v>69027.182186406426</v>
      </c>
      <c r="U47" s="19">
        <f t="shared" si="28"/>
        <v>6.997889516059046</v>
      </c>
      <c r="V47" s="9">
        <f t="shared" si="29"/>
        <v>861727.35907674127</v>
      </c>
      <c r="W47" s="19">
        <f t="shared" si="30"/>
        <v>11.969931784205544</v>
      </c>
      <c r="X47" s="14"/>
      <c r="Y47" s="9">
        <f>+[43]Optima!G47</f>
        <v>1213834.1716413244</v>
      </c>
      <c r="Z47" s="19">
        <f t="shared" si="31"/>
        <v>11.076746346559027</v>
      </c>
      <c r="AA47" s="9">
        <f>+[43]Optima!H47</f>
        <v>0</v>
      </c>
      <c r="AB47" s="19">
        <f t="shared" si="32"/>
        <v>0</v>
      </c>
      <c r="AC47" s="9">
        <f t="shared" si="33"/>
        <v>1213834.1716413244</v>
      </c>
      <c r="AD47" s="19">
        <f t="shared" si="34"/>
        <v>9.681860157302463</v>
      </c>
      <c r="AE47" s="14"/>
      <c r="AF47" s="9">
        <v>1715633.5908445043</v>
      </c>
      <c r="AG47" s="19">
        <f t="shared" si="35"/>
        <v>22.474469665358924</v>
      </c>
      <c r="AH47" s="9">
        <v>22617.368026331274</v>
      </c>
      <c r="AI47" s="19">
        <f t="shared" si="36"/>
        <v>2.3483924853422566</v>
      </c>
      <c r="AJ47" s="9">
        <f t="shared" si="37"/>
        <v>1738250.9588708356</v>
      </c>
      <c r="AK47" s="19">
        <f t="shared" si="38"/>
        <v>20.219744077689786</v>
      </c>
      <c r="AL47" s="14"/>
      <c r="AM47" s="9">
        <v>1363040.0394863603</v>
      </c>
      <c r="AN47" s="19" t="e">
        <f t="shared" si="39"/>
        <v>#DIV/0!</v>
      </c>
      <c r="AO47" s="9">
        <v>6642.6760106610054</v>
      </c>
      <c r="AP47" s="19" t="e">
        <f t="shared" si="40"/>
        <v>#DIV/0!</v>
      </c>
      <c r="AQ47" s="9">
        <f t="shared" si="41"/>
        <v>1369682.7154970213</v>
      </c>
      <c r="AR47" s="19" t="e">
        <f t="shared" si="42"/>
        <v>#DIV/0!</v>
      </c>
      <c r="AS47" s="14"/>
      <c r="AT47" s="9">
        <f t="shared" si="43"/>
        <v>11042762.193835704</v>
      </c>
      <c r="AU47" s="19">
        <f t="shared" si="50"/>
        <v>20.738399437040155</v>
      </c>
      <c r="AV47" s="19">
        <f t="shared" si="51"/>
        <v>98287.226223398698</v>
      </c>
      <c r="AW47" s="19">
        <f t="shared" si="44"/>
        <v>1.2812162867716284</v>
      </c>
      <c r="AX47" s="9">
        <f t="shared" si="45"/>
        <v>11141049.420059102</v>
      </c>
      <c r="AY47" s="19">
        <f t="shared" si="46"/>
        <v>18.288209844924516</v>
      </c>
      <c r="BA47" s="41" t="s">
        <v>110</v>
      </c>
      <c r="BB47" s="290">
        <f t="shared" si="47"/>
        <v>11042762.193835704</v>
      </c>
      <c r="BC47" s="85">
        <f t="shared" si="48"/>
        <v>98287.226223398698</v>
      </c>
      <c r="BD47" s="85">
        <f t="shared" si="49"/>
        <v>11141049.420059102</v>
      </c>
    </row>
    <row r="48" spans="1:56" ht="15.6">
      <c r="A48" s="41">
        <v>36</v>
      </c>
      <c r="B48" s="41" t="s">
        <v>111</v>
      </c>
      <c r="C48" s="14"/>
      <c r="D48" s="9">
        <v>15628763.220000003</v>
      </c>
      <c r="E48" s="19">
        <v>156.85072630744375</v>
      </c>
      <c r="F48" s="9">
        <v>6534854.8200000003</v>
      </c>
      <c r="G48" s="19">
        <v>456.37648020113136</v>
      </c>
      <c r="H48" s="9">
        <v>22163618.040000003</v>
      </c>
      <c r="I48" s="19">
        <v>194.48594278694281</v>
      </c>
      <c r="J48" s="14"/>
      <c r="K48" s="9">
        <f>+'[42]Apr-Jun'!$G$48</f>
        <v>36734289.710000001</v>
      </c>
      <c r="L48" s="19">
        <f t="shared" si="23"/>
        <v>198.78938097299638</v>
      </c>
      <c r="M48" s="9">
        <f>+'[42]Apr-Jun'!$H$48</f>
        <v>11822471.09</v>
      </c>
      <c r="N48" s="19">
        <f t="shared" si="24"/>
        <v>436.06045625553259</v>
      </c>
      <c r="O48" s="9">
        <f t="shared" si="25"/>
        <v>48556760.799999997</v>
      </c>
      <c r="P48" s="19">
        <f t="shared" si="26"/>
        <v>229.14725108776696</v>
      </c>
      <c r="Q48" s="14"/>
      <c r="R48" s="9">
        <v>9973009.3001800068</v>
      </c>
      <c r="S48" s="19">
        <f t="shared" si="27"/>
        <v>160.52616897934885</v>
      </c>
      <c r="T48" s="9">
        <v>3545969.489999997</v>
      </c>
      <c r="U48" s="19">
        <f t="shared" si="28"/>
        <v>359.48595802919675</v>
      </c>
      <c r="V48" s="9">
        <f t="shared" si="29"/>
        <v>13518978.790180003</v>
      </c>
      <c r="W48" s="19">
        <f t="shared" si="30"/>
        <v>187.78706769151705</v>
      </c>
      <c r="X48" s="14"/>
      <c r="Y48" s="9">
        <f>+[43]Optima!G48</f>
        <v>30616819.66699712</v>
      </c>
      <c r="Z48" s="26">
        <f t="shared" si="31"/>
        <v>279.39133146259599</v>
      </c>
      <c r="AA48" s="9">
        <f>+[43]Optima!H48</f>
        <v>6982162.5930028819</v>
      </c>
      <c r="AB48" s="26">
        <f t="shared" si="32"/>
        <v>442.24490708151012</v>
      </c>
      <c r="AC48" s="9">
        <f t="shared" si="33"/>
        <v>37598982.260000005</v>
      </c>
      <c r="AD48" s="26">
        <f t="shared" si="34"/>
        <v>299.89935759180685</v>
      </c>
      <c r="AE48" s="14"/>
      <c r="AF48" s="9">
        <v>9993717.8000000045</v>
      </c>
      <c r="AG48" s="19">
        <f t="shared" si="35"/>
        <v>130.91577871805291</v>
      </c>
      <c r="AH48" s="9">
        <v>3764664.9000000004</v>
      </c>
      <c r="AI48" s="26">
        <f t="shared" si="36"/>
        <v>390.89034368186071</v>
      </c>
      <c r="AJ48" s="9">
        <f t="shared" si="37"/>
        <v>13758382.700000005</v>
      </c>
      <c r="AK48" s="26">
        <f t="shared" si="38"/>
        <v>160.04074423041138</v>
      </c>
      <c r="AL48" s="14"/>
      <c r="AM48" s="9">
        <v>35431994.226149768</v>
      </c>
      <c r="AN48" s="19" t="e">
        <f t="shared" si="39"/>
        <v>#DIV/0!</v>
      </c>
      <c r="AO48" s="9">
        <v>6990431.00385023</v>
      </c>
      <c r="AP48" s="19" t="e">
        <f t="shared" si="40"/>
        <v>#DIV/0!</v>
      </c>
      <c r="AQ48" s="9">
        <f t="shared" si="41"/>
        <v>42422425.229999997</v>
      </c>
      <c r="AR48" s="26" t="e">
        <f t="shared" si="42"/>
        <v>#DIV/0!</v>
      </c>
      <c r="AS48" s="14"/>
      <c r="AT48" s="9">
        <f t="shared" si="43"/>
        <v>138378593.92332691</v>
      </c>
      <c r="AU48" s="19">
        <f t="shared" si="50"/>
        <v>259.8761527183737</v>
      </c>
      <c r="AV48" s="26">
        <f t="shared" si="51"/>
        <v>39640553.896853112</v>
      </c>
      <c r="AW48" s="26">
        <f t="shared" si="44"/>
        <v>516.73167735814991</v>
      </c>
      <c r="AX48" s="9">
        <f t="shared" si="45"/>
        <v>178019147.82018003</v>
      </c>
      <c r="AY48" s="26">
        <f t="shared" si="46"/>
        <v>292.22126291697384</v>
      </c>
      <c r="BA48" s="41" t="s">
        <v>111</v>
      </c>
      <c r="BB48" s="290">
        <f t="shared" si="47"/>
        <v>138378593.92332691</v>
      </c>
      <c r="BC48" s="85">
        <f t="shared" si="48"/>
        <v>39640553.896853112</v>
      </c>
      <c r="BD48" s="85">
        <f t="shared" si="49"/>
        <v>178019147.82018003</v>
      </c>
    </row>
    <row r="49" spans="1:56" ht="15.6">
      <c r="A49" s="41">
        <v>37</v>
      </c>
      <c r="B49" s="41" t="s">
        <v>112</v>
      </c>
      <c r="C49" s="14"/>
      <c r="D49" s="9">
        <v>1481.29</v>
      </c>
      <c r="E49" s="19">
        <v>1.4866269908973214E-2</v>
      </c>
      <c r="F49" s="9">
        <v>1083.3</v>
      </c>
      <c r="G49" s="19">
        <v>7.5654724491933792E-2</v>
      </c>
      <c r="H49" s="9">
        <v>2564.59</v>
      </c>
      <c r="I49" s="19">
        <v>2.2504299754299757E-2</v>
      </c>
      <c r="J49" s="14"/>
      <c r="K49" s="9">
        <f>+'[42]Apr-Jun'!$G$49</f>
        <v>85190.819781153768</v>
      </c>
      <c r="L49" s="19">
        <f t="shared" si="23"/>
        <v>0.46101423118758467</v>
      </c>
      <c r="M49" s="9">
        <f>+'[42]Apr-Jun'!$H$49</f>
        <v>26828.683758131381</v>
      </c>
      <c r="N49" s="19">
        <f t="shared" si="24"/>
        <v>0.98955015336867003</v>
      </c>
      <c r="O49" s="9">
        <f t="shared" si="25"/>
        <v>112019.50353928516</v>
      </c>
      <c r="P49" s="19">
        <f t="shared" si="26"/>
        <v>0.5286382551334351</v>
      </c>
      <c r="Q49" s="14"/>
      <c r="R49" s="9">
        <v>2721.2773343150816</v>
      </c>
      <c r="S49" s="19">
        <f t="shared" si="27"/>
        <v>4.3801846770568052E-2</v>
      </c>
      <c r="T49" s="9">
        <v>252.88381788972129</v>
      </c>
      <c r="U49" s="19">
        <f t="shared" si="28"/>
        <v>2.5637045609258037E-2</v>
      </c>
      <c r="V49" s="9">
        <f t="shared" si="29"/>
        <v>2974.1611522048029</v>
      </c>
      <c r="W49" s="19">
        <f t="shared" si="30"/>
        <v>4.1312957900359805E-2</v>
      </c>
      <c r="X49" s="14"/>
      <c r="Y49" s="9">
        <f>+[43]Optima!G49</f>
        <v>10876.163236328603</v>
      </c>
      <c r="Z49" s="19">
        <f t="shared" si="31"/>
        <v>9.9249555011029E-2</v>
      </c>
      <c r="AA49" s="9">
        <f>+[43]Optima!H49</f>
        <v>13964.312174980329</v>
      </c>
      <c r="AB49" s="19">
        <f t="shared" si="32"/>
        <v>0.88448899005449255</v>
      </c>
      <c r="AC49" s="9">
        <f t="shared" si="33"/>
        <v>24840.475411308929</v>
      </c>
      <c r="AD49" s="19">
        <f t="shared" si="34"/>
        <v>0.19813415604209017</v>
      </c>
      <c r="AE49" s="14"/>
      <c r="AF49" s="9">
        <v>119668.93300372337</v>
      </c>
      <c r="AG49" s="19">
        <f t="shared" si="35"/>
        <v>1.567639978041099</v>
      </c>
      <c r="AH49" s="9">
        <v>6244.8894758815841</v>
      </c>
      <c r="AI49" s="19">
        <f t="shared" si="36"/>
        <v>0.64841547875418792</v>
      </c>
      <c r="AJ49" s="9">
        <f t="shared" si="37"/>
        <v>125913.82247960496</v>
      </c>
      <c r="AK49" s="19">
        <f t="shared" si="38"/>
        <v>1.4646592043505138</v>
      </c>
      <c r="AL49" s="14"/>
      <c r="AM49" s="9">
        <v>222751.76874507719</v>
      </c>
      <c r="AN49" s="19" t="e">
        <f t="shared" si="39"/>
        <v>#DIV/0!</v>
      </c>
      <c r="AO49" s="9">
        <v>55661.954068152227</v>
      </c>
      <c r="AP49" s="19" t="e">
        <f t="shared" si="40"/>
        <v>#DIV/0!</v>
      </c>
      <c r="AQ49" s="9">
        <f t="shared" si="41"/>
        <v>278413.72281322943</v>
      </c>
      <c r="AR49" s="19" t="e">
        <f t="shared" si="42"/>
        <v>#DIV/0!</v>
      </c>
      <c r="AS49" s="14"/>
      <c r="AT49" s="9">
        <f t="shared" si="43"/>
        <v>442690.25210059801</v>
      </c>
      <c r="AU49" s="19">
        <f t="shared" si="50"/>
        <v>0.83137598309153604</v>
      </c>
      <c r="AV49" s="19">
        <f t="shared" si="51"/>
        <v>104036.02329503524</v>
      </c>
      <c r="AW49" s="19">
        <f t="shared" si="44"/>
        <v>1.3561543303052277</v>
      </c>
      <c r="AX49" s="9">
        <f t="shared" si="45"/>
        <v>546726.27539563319</v>
      </c>
      <c r="AY49" s="19">
        <f t="shared" si="46"/>
        <v>0.89745987789687864</v>
      </c>
      <c r="BA49" s="41" t="s">
        <v>112</v>
      </c>
      <c r="BB49" s="290">
        <f t="shared" si="47"/>
        <v>442690.25210059801</v>
      </c>
      <c r="BC49" s="85">
        <f t="shared" si="48"/>
        <v>104036.02329503524</v>
      </c>
      <c r="BD49" s="85">
        <f t="shared" si="49"/>
        <v>546726.27539563319</v>
      </c>
    </row>
    <row r="50" spans="1:56" ht="15.6">
      <c r="A50" s="41">
        <v>38</v>
      </c>
      <c r="B50" s="41" t="s">
        <v>113</v>
      </c>
      <c r="C50" s="14"/>
      <c r="D50" s="9">
        <v>0</v>
      </c>
      <c r="E50" s="19">
        <v>0</v>
      </c>
      <c r="F50" s="9">
        <v>119.68</v>
      </c>
      <c r="G50" s="19">
        <v>8.3581255674278938E-3</v>
      </c>
      <c r="H50" s="9">
        <v>119.68</v>
      </c>
      <c r="I50" s="19">
        <v>1.0501930501930503E-3</v>
      </c>
      <c r="J50" s="14"/>
      <c r="K50" s="9">
        <f>+'[42]Apr-Jun'!$G$50</f>
        <v>1464.9183458016792</v>
      </c>
      <c r="L50" s="19">
        <f t="shared" si="23"/>
        <v>7.9274763017570162E-3</v>
      </c>
      <c r="M50" s="9">
        <f>+'[42]Apr-Jun'!$H$50</f>
        <v>1430.5475936329417</v>
      </c>
      <c r="N50" s="19">
        <f t="shared" si="24"/>
        <v>5.2764369785812247E-2</v>
      </c>
      <c r="O50" s="9">
        <f t="shared" si="25"/>
        <v>2895.4659394346209</v>
      </c>
      <c r="P50" s="19">
        <f t="shared" si="26"/>
        <v>1.3664174662979211E-2</v>
      </c>
      <c r="Q50" s="14"/>
      <c r="R50" s="9">
        <v>27.449456588376506</v>
      </c>
      <c r="S50" s="19">
        <f t="shared" si="27"/>
        <v>4.4182813572804909E-4</v>
      </c>
      <c r="T50" s="9">
        <v>-121.38383261450804</v>
      </c>
      <c r="U50" s="19">
        <f t="shared" si="28"/>
        <v>-1.230574134372547E-2</v>
      </c>
      <c r="V50" s="9">
        <f t="shared" si="29"/>
        <v>-93.934376026131531</v>
      </c>
      <c r="W50" s="19">
        <f t="shared" si="30"/>
        <v>-1.3048072123755959E-3</v>
      </c>
      <c r="X50" s="14"/>
      <c r="Y50" s="9">
        <f>+[43]Optima!G50</f>
        <v>473.6496010947879</v>
      </c>
      <c r="Z50" s="19">
        <f t="shared" si="31"/>
        <v>4.3222514335558831E-3</v>
      </c>
      <c r="AA50" s="9">
        <f>+[43]Optima!H50</f>
        <v>117.01159510254745</v>
      </c>
      <c r="AB50" s="19">
        <f t="shared" si="32"/>
        <v>7.4114260895963673E-3</v>
      </c>
      <c r="AC50" s="9">
        <f t="shared" si="33"/>
        <v>590.66119619733536</v>
      </c>
      <c r="AD50" s="19">
        <f t="shared" si="34"/>
        <v>4.7112688335300976E-3</v>
      </c>
      <c r="AE50" s="14"/>
      <c r="AF50" s="9">
        <v>539.19999999999993</v>
      </c>
      <c r="AG50" s="19">
        <f t="shared" si="35"/>
        <v>7.0634161677823326E-3</v>
      </c>
      <c r="AH50" s="9">
        <v>0</v>
      </c>
      <c r="AI50" s="19">
        <f t="shared" si="36"/>
        <v>0</v>
      </c>
      <c r="AJ50" s="9">
        <f t="shared" si="37"/>
        <v>539.19999999999993</v>
      </c>
      <c r="AK50" s="19">
        <f t="shared" si="38"/>
        <v>6.2721012469756183E-3</v>
      </c>
      <c r="AL50" s="14"/>
      <c r="AM50" s="9">
        <v>0</v>
      </c>
      <c r="AN50" s="19" t="e">
        <f t="shared" si="39"/>
        <v>#DIV/0!</v>
      </c>
      <c r="AO50" s="9">
        <v>0</v>
      </c>
      <c r="AP50" s="19" t="e">
        <f t="shared" si="40"/>
        <v>#DIV/0!</v>
      </c>
      <c r="AQ50" s="9">
        <f t="shared" si="41"/>
        <v>0</v>
      </c>
      <c r="AR50" s="19" t="e">
        <f t="shared" si="42"/>
        <v>#DIV/0!</v>
      </c>
      <c r="AS50" s="14"/>
      <c r="AT50" s="9">
        <f t="shared" si="43"/>
        <v>2505.2174034848435</v>
      </c>
      <c r="AU50" s="19">
        <f t="shared" si="50"/>
        <v>4.7048191637319844E-3</v>
      </c>
      <c r="AV50" s="19">
        <f t="shared" si="51"/>
        <v>1545.8553561209812</v>
      </c>
      <c r="AW50" s="19">
        <f t="shared" si="44"/>
        <v>2.0150889747907567E-2</v>
      </c>
      <c r="AX50" s="9">
        <f t="shared" si="45"/>
        <v>4051.072759605825</v>
      </c>
      <c r="AY50" s="19">
        <f t="shared" si="46"/>
        <v>6.6499003757525526E-3</v>
      </c>
      <c r="BA50" s="41" t="s">
        <v>113</v>
      </c>
      <c r="BB50" s="290">
        <f t="shared" si="47"/>
        <v>2505.2174034848435</v>
      </c>
      <c r="BC50" s="85">
        <f t="shared" si="48"/>
        <v>1545.8553561209812</v>
      </c>
      <c r="BD50" s="85">
        <f t="shared" si="49"/>
        <v>4051.072759605825</v>
      </c>
    </row>
    <row r="51" spans="1:56" ht="15.6">
      <c r="A51" s="41">
        <v>39</v>
      </c>
      <c r="B51" s="41" t="s">
        <v>114</v>
      </c>
      <c r="C51" s="14"/>
      <c r="D51" s="9">
        <v>28892.55000000001</v>
      </c>
      <c r="E51" s="19">
        <v>0.28996647966198663</v>
      </c>
      <c r="F51" s="9">
        <v>4096.66</v>
      </c>
      <c r="G51" s="19">
        <v>0.28609958796005308</v>
      </c>
      <c r="H51" s="9">
        <v>32989.210000000006</v>
      </c>
      <c r="I51" s="19">
        <v>0.28948060723060731</v>
      </c>
      <c r="J51" s="14"/>
      <c r="K51" s="9">
        <f>+'[42]Apr-Jun'!$G$51</f>
        <v>46806.009603908438</v>
      </c>
      <c r="L51" s="19">
        <f t="shared" si="23"/>
        <v>0.25329297907845899</v>
      </c>
      <c r="M51" s="9">
        <f>+'[42]Apr-Jun'!$H$51</f>
        <v>17069.594990039936</v>
      </c>
      <c r="N51" s="19">
        <f t="shared" si="24"/>
        <v>0.62959556617143464</v>
      </c>
      <c r="O51" s="9">
        <f t="shared" si="25"/>
        <v>63875.604593948374</v>
      </c>
      <c r="P51" s="19">
        <f t="shared" si="26"/>
        <v>0.30143936628228318</v>
      </c>
      <c r="Q51" s="14"/>
      <c r="R51" s="9">
        <v>26364.100672431035</v>
      </c>
      <c r="S51" s="19">
        <f t="shared" si="27"/>
        <v>0.42435818037940082</v>
      </c>
      <c r="T51" s="9">
        <v>472.59594386228963</v>
      </c>
      <c r="U51" s="19">
        <f t="shared" si="28"/>
        <v>4.7911186522940963E-2</v>
      </c>
      <c r="V51" s="9">
        <f t="shared" si="29"/>
        <v>26836.696616293324</v>
      </c>
      <c r="W51" s="19">
        <f t="shared" si="30"/>
        <v>0.37277849476036345</v>
      </c>
      <c r="X51" s="14"/>
      <c r="Y51" s="9">
        <f>+[43]Optima!G51</f>
        <v>52094.239688412534</v>
      </c>
      <c r="Z51" s="19">
        <f t="shared" si="31"/>
        <v>0.47538180471978148</v>
      </c>
      <c r="AA51" s="9">
        <f>+[43]Optima!H51</f>
        <v>108.97780268144423</v>
      </c>
      <c r="AB51" s="19">
        <f t="shared" si="32"/>
        <v>6.9025717431874991E-3</v>
      </c>
      <c r="AC51" s="9">
        <f t="shared" si="33"/>
        <v>52203.217491093979</v>
      </c>
      <c r="AD51" s="19">
        <f t="shared" si="34"/>
        <v>0.41638657348605734</v>
      </c>
      <c r="AE51" s="14"/>
      <c r="AF51" s="9">
        <v>18790.087010898249</v>
      </c>
      <c r="AG51" s="19">
        <f t="shared" si="35"/>
        <v>0.24614652148890118</v>
      </c>
      <c r="AH51" s="9">
        <v>0</v>
      </c>
      <c r="AI51" s="19">
        <f t="shared" si="36"/>
        <v>0</v>
      </c>
      <c r="AJ51" s="9">
        <f t="shared" si="37"/>
        <v>18790.087010898249</v>
      </c>
      <c r="AK51" s="19">
        <f t="shared" si="38"/>
        <v>0.21857071248485774</v>
      </c>
      <c r="AL51" s="14"/>
      <c r="AM51" s="9">
        <v>1255.5655605529764</v>
      </c>
      <c r="AN51" s="19" t="e">
        <f t="shared" si="39"/>
        <v>#DIV/0!</v>
      </c>
      <c r="AO51" s="9">
        <v>758.95290875406329</v>
      </c>
      <c r="AP51" s="19" t="e">
        <f t="shared" si="40"/>
        <v>#DIV/0!</v>
      </c>
      <c r="AQ51" s="9">
        <f t="shared" si="41"/>
        <v>2014.5184693070396</v>
      </c>
      <c r="AR51" s="19" t="e">
        <f t="shared" si="42"/>
        <v>#DIV/0!</v>
      </c>
      <c r="AS51" s="14"/>
      <c r="AT51" s="9">
        <f t="shared" si="43"/>
        <v>174202.55253620326</v>
      </c>
      <c r="AU51" s="19">
        <f t="shared" si="50"/>
        <v>0.32715384557175636</v>
      </c>
      <c r="AV51" s="19">
        <f t="shared" si="51"/>
        <v>22506.781645337735</v>
      </c>
      <c r="AW51" s="19">
        <f t="shared" si="44"/>
        <v>0.29338558340508558</v>
      </c>
      <c r="AX51" s="9">
        <f t="shared" si="45"/>
        <v>196709.33418154099</v>
      </c>
      <c r="AY51" s="19">
        <f t="shared" si="46"/>
        <v>0.3229015011359963</v>
      </c>
      <c r="BA51" s="41" t="s">
        <v>114</v>
      </c>
      <c r="BB51" s="290">
        <f t="shared" si="47"/>
        <v>174202.55253620326</v>
      </c>
      <c r="BC51" s="85">
        <f t="shared" si="48"/>
        <v>22506.781645337735</v>
      </c>
      <c r="BD51" s="85">
        <f t="shared" si="49"/>
        <v>196709.33418154099</v>
      </c>
    </row>
    <row r="52" spans="1:56" ht="15.6">
      <c r="A52" s="41">
        <v>40</v>
      </c>
      <c r="B52" s="41" t="s">
        <v>115</v>
      </c>
      <c r="C52" s="14"/>
      <c r="D52" s="9">
        <v>7289.91</v>
      </c>
      <c r="E52" s="19">
        <v>7.3161750684959004E-2</v>
      </c>
      <c r="F52" s="9">
        <v>5756.3999999999987</v>
      </c>
      <c r="G52" s="19">
        <v>0.40201131363922055</v>
      </c>
      <c r="H52" s="9">
        <v>13046.309999999998</v>
      </c>
      <c r="I52" s="19">
        <v>0.11448148473148471</v>
      </c>
      <c r="J52" s="14"/>
      <c r="K52" s="9">
        <f>+'[42]Apr-Jun'!$G$52</f>
        <v>9472.8804880621992</v>
      </c>
      <c r="L52" s="19">
        <f t="shared" si="23"/>
        <v>5.1262949770345796E-2</v>
      </c>
      <c r="M52" s="9">
        <f>+'[42]Apr-Jun'!$H$52</f>
        <v>19369.903986721703</v>
      </c>
      <c r="N52" s="19">
        <f t="shared" si="24"/>
        <v>0.71444024737096867</v>
      </c>
      <c r="O52" s="9">
        <f t="shared" si="25"/>
        <v>28842.784474783904</v>
      </c>
      <c r="P52" s="19">
        <f t="shared" si="26"/>
        <v>0.13611379068995999</v>
      </c>
      <c r="Q52" s="14"/>
      <c r="R52" s="9">
        <v>152.74068682291551</v>
      </c>
      <c r="S52" s="19">
        <f t="shared" si="27"/>
        <v>2.4585234571589728E-3</v>
      </c>
      <c r="T52" s="9">
        <v>5282.5244815998267</v>
      </c>
      <c r="U52" s="19">
        <f t="shared" si="28"/>
        <v>0.53553573414434574</v>
      </c>
      <c r="V52" s="9">
        <f t="shared" si="29"/>
        <v>5435.2651684227421</v>
      </c>
      <c r="W52" s="19">
        <f t="shared" si="30"/>
        <v>7.549923140979764E-2</v>
      </c>
      <c r="X52" s="14"/>
      <c r="Y52" s="9">
        <f>+[43]Optima!G52</f>
        <v>10843.952783448813</v>
      </c>
      <c r="Z52" s="19">
        <f t="shared" si="31"/>
        <v>9.8955621107541358E-2</v>
      </c>
      <c r="AA52" s="9">
        <f>+[43]Optima!H52</f>
        <v>7052.7986116106695</v>
      </c>
      <c r="AB52" s="19">
        <f t="shared" si="32"/>
        <v>0.44671893916966487</v>
      </c>
      <c r="AC52" s="9">
        <f t="shared" si="33"/>
        <v>17896.75139505948</v>
      </c>
      <c r="AD52" s="19">
        <f t="shared" si="34"/>
        <v>0.14274918957230864</v>
      </c>
      <c r="AE52" s="14"/>
      <c r="AF52" s="9">
        <v>851.45048288948476</v>
      </c>
      <c r="AG52" s="19">
        <f t="shared" si="35"/>
        <v>1.1153837364442993E-2</v>
      </c>
      <c r="AH52" s="9">
        <v>0</v>
      </c>
      <c r="AI52" s="19">
        <f t="shared" si="36"/>
        <v>0</v>
      </c>
      <c r="AJ52" s="9">
        <f t="shared" si="37"/>
        <v>851.45048288948476</v>
      </c>
      <c r="AK52" s="19">
        <f t="shared" si="38"/>
        <v>9.9042723209739059E-3</v>
      </c>
      <c r="AL52" s="14"/>
      <c r="AM52" s="9">
        <v>0</v>
      </c>
      <c r="AN52" s="19" t="e">
        <f t="shared" si="39"/>
        <v>#DIV/0!</v>
      </c>
      <c r="AO52" s="9">
        <v>0</v>
      </c>
      <c r="AP52" s="19" t="e">
        <f t="shared" si="40"/>
        <v>#DIV/0!</v>
      </c>
      <c r="AQ52" s="9">
        <f t="shared" si="41"/>
        <v>0</v>
      </c>
      <c r="AR52" s="19" t="e">
        <f t="shared" si="42"/>
        <v>#DIV/0!</v>
      </c>
      <c r="AS52" s="14"/>
      <c r="AT52" s="9">
        <f t="shared" si="43"/>
        <v>28610.934441223413</v>
      </c>
      <c r="AU52" s="19">
        <f t="shared" si="50"/>
        <v>5.3731573341340058E-2</v>
      </c>
      <c r="AV52" s="19">
        <f t="shared" si="51"/>
        <v>37461.627079932194</v>
      </c>
      <c r="AW52" s="19">
        <f t="shared" si="44"/>
        <v>0.48832842870834781</v>
      </c>
      <c r="AX52" s="9">
        <f t="shared" si="45"/>
        <v>66072.561521155614</v>
      </c>
      <c r="AY52" s="19">
        <f t="shared" si="46"/>
        <v>0.10845916076047429</v>
      </c>
      <c r="BA52" s="41" t="s">
        <v>115</v>
      </c>
      <c r="BB52" s="290">
        <f t="shared" si="47"/>
        <v>28610.934441223413</v>
      </c>
      <c r="BC52" s="85">
        <f t="shared" si="48"/>
        <v>37461.627079932194</v>
      </c>
      <c r="BD52" s="85">
        <f t="shared" si="49"/>
        <v>66072.561521155614</v>
      </c>
    </row>
    <row r="53" spans="1:56" ht="15.6">
      <c r="A53" s="41">
        <v>41</v>
      </c>
      <c r="B53" s="41" t="s">
        <v>116</v>
      </c>
      <c r="C53" s="14"/>
      <c r="D53" s="9">
        <v>729150.11000000034</v>
      </c>
      <c r="E53" s="19">
        <v>7.3177719011250426</v>
      </c>
      <c r="F53" s="9">
        <v>295136.39</v>
      </c>
      <c r="G53" s="19">
        <v>20.611522452685243</v>
      </c>
      <c r="H53" s="9">
        <v>1024286.5000000003</v>
      </c>
      <c r="I53" s="19">
        <v>8.9881230256230289</v>
      </c>
      <c r="J53" s="14"/>
      <c r="K53" s="9">
        <f>+'[42]Apr-Jun'!$G$53</f>
        <v>1470153.9442119645</v>
      </c>
      <c r="L53" s="19">
        <f t="shared" si="23"/>
        <v>7.955808995140238</v>
      </c>
      <c r="M53" s="9">
        <f>+'[42]Apr-Jun'!$H$53</f>
        <v>792557.76573110104</v>
      </c>
      <c r="N53" s="19">
        <f t="shared" si="24"/>
        <v>29.232729630093726</v>
      </c>
      <c r="O53" s="9">
        <f t="shared" si="25"/>
        <v>2262711.7099430654</v>
      </c>
      <c r="P53" s="19">
        <f t="shared" si="26"/>
        <v>10.678104548060261</v>
      </c>
      <c r="Q53" s="14"/>
      <c r="R53" s="9">
        <v>176609.35664226557</v>
      </c>
      <c r="S53" s="19">
        <f t="shared" si="27"/>
        <v>2.842715029572739</v>
      </c>
      <c r="T53" s="9">
        <v>145726.5754465108</v>
      </c>
      <c r="U53" s="19">
        <f t="shared" si="28"/>
        <v>14.773578208283739</v>
      </c>
      <c r="V53" s="9">
        <f t="shared" si="29"/>
        <v>322335.93208877638</v>
      </c>
      <c r="W53" s="19">
        <f t="shared" si="30"/>
        <v>4.4774476266307781</v>
      </c>
      <c r="X53" s="14"/>
      <c r="Y53" s="9">
        <f>+[43]Optima!G53</f>
        <v>1180659.3625382304</v>
      </c>
      <c r="Z53" s="19">
        <f t="shared" si="31"/>
        <v>10.774012287726588</v>
      </c>
      <c r="AA53" s="9">
        <f>+[43]Optima!H53</f>
        <v>422928.39783317241</v>
      </c>
      <c r="AB53" s="19">
        <f t="shared" si="32"/>
        <v>26.787965406205497</v>
      </c>
      <c r="AC53" s="9">
        <f t="shared" si="33"/>
        <v>1603587.7603714028</v>
      </c>
      <c r="AD53" s="19">
        <f t="shared" si="34"/>
        <v>12.790637146822279</v>
      </c>
      <c r="AE53" s="14"/>
      <c r="AF53" s="9">
        <v>574893.72650464461</v>
      </c>
      <c r="AG53" s="19">
        <f t="shared" si="35"/>
        <v>7.5309971115533045</v>
      </c>
      <c r="AH53" s="9">
        <v>298575.23803243972</v>
      </c>
      <c r="AI53" s="19">
        <f t="shared" si="36"/>
        <v>31.001478354525982</v>
      </c>
      <c r="AJ53" s="9">
        <f t="shared" si="37"/>
        <v>873468.96453708434</v>
      </c>
      <c r="AK53" s="19">
        <f t="shared" si="38"/>
        <v>10.160396479353764</v>
      </c>
      <c r="AL53" s="14"/>
      <c r="AM53" s="9">
        <v>817791.08382635447</v>
      </c>
      <c r="AN53" s="19" t="e">
        <f t="shared" si="39"/>
        <v>#DIV/0!</v>
      </c>
      <c r="AO53" s="9">
        <v>402456.85892986495</v>
      </c>
      <c r="AP53" s="19" t="e">
        <f t="shared" si="40"/>
        <v>#DIV/0!</v>
      </c>
      <c r="AQ53" s="9">
        <f t="shared" si="41"/>
        <v>1220247.9427562193</v>
      </c>
      <c r="AR53" s="19" t="e">
        <f t="shared" si="42"/>
        <v>#DIV/0!</v>
      </c>
      <c r="AS53" s="14"/>
      <c r="AT53" s="9">
        <f t="shared" si="43"/>
        <v>4949257.5837234603</v>
      </c>
      <c r="AU53" s="19">
        <f t="shared" si="50"/>
        <v>9.2947469923198103</v>
      </c>
      <c r="AV53" s="19">
        <f t="shared" si="51"/>
        <v>2357381.2259730888</v>
      </c>
      <c r="AW53" s="19">
        <f t="shared" si="44"/>
        <v>30.7294786606498</v>
      </c>
      <c r="AX53" s="9">
        <f t="shared" si="45"/>
        <v>7306638.8096965495</v>
      </c>
      <c r="AY53" s="19">
        <f t="shared" si="46"/>
        <v>11.993963833623416</v>
      </c>
      <c r="BA53" s="41" t="s">
        <v>116</v>
      </c>
      <c r="BB53" s="290">
        <f t="shared" si="47"/>
        <v>4949257.5837234603</v>
      </c>
      <c r="BC53" s="85">
        <f t="shared" si="48"/>
        <v>2357381.2259730888</v>
      </c>
      <c r="BD53" s="85">
        <f t="shared" si="49"/>
        <v>7306638.8096965495</v>
      </c>
    </row>
    <row r="54" spans="1:56" ht="15.6">
      <c r="A54" s="41">
        <v>42</v>
      </c>
      <c r="B54" s="41" t="s">
        <v>117</v>
      </c>
      <c r="C54" s="14"/>
      <c r="D54" s="9">
        <v>4764800.0499999989</v>
      </c>
      <c r="E54" s="19">
        <v>47.819673126524208</v>
      </c>
      <c r="F54" s="9">
        <v>1078052.4400000002</v>
      </c>
      <c r="G54" s="19">
        <v>75.288249179411977</v>
      </c>
      <c r="H54" s="9">
        <v>5842852.4899999993</v>
      </c>
      <c r="I54" s="19">
        <v>51.271081870831864</v>
      </c>
      <c r="J54" s="14"/>
      <c r="K54" s="9">
        <f>+'[42]Apr-Jun'!$G$54</f>
        <v>6025636.2127315942</v>
      </c>
      <c r="L54" s="19">
        <f t="shared" si="23"/>
        <v>32.608021065704826</v>
      </c>
      <c r="M54" s="9">
        <f>+'[42]Apr-Jun'!$H$54</f>
        <v>2831493.8983615539</v>
      </c>
      <c r="N54" s="19">
        <f t="shared" si="24"/>
        <v>104.43692454859671</v>
      </c>
      <c r="O54" s="9">
        <f t="shared" si="25"/>
        <v>8857130.1110931486</v>
      </c>
      <c r="P54" s="19">
        <f t="shared" si="26"/>
        <v>41.798237445107404</v>
      </c>
      <c r="Q54" s="14"/>
      <c r="R54" s="9">
        <v>1206293.1054021567</v>
      </c>
      <c r="S54" s="19">
        <f t="shared" si="27"/>
        <v>19.416567762843155</v>
      </c>
      <c r="T54" s="9">
        <v>753875.6467542093</v>
      </c>
      <c r="U54" s="19">
        <f t="shared" si="28"/>
        <v>76.426971487653006</v>
      </c>
      <c r="V54" s="9">
        <f t="shared" si="29"/>
        <v>1960168.7521563661</v>
      </c>
      <c r="W54" s="19">
        <f t="shared" si="30"/>
        <v>27.227969498359048</v>
      </c>
      <c r="X54" s="14"/>
      <c r="Y54" s="9">
        <f>+[43]Optima!G54</f>
        <v>4638649.8504036721</v>
      </c>
      <c r="Z54" s="19">
        <f t="shared" si="31"/>
        <v>42.329627047777706</v>
      </c>
      <c r="AA54" s="9">
        <f>+[43]Optima!H54</f>
        <v>1427727.3559699524</v>
      </c>
      <c r="AB54" s="19">
        <f t="shared" si="32"/>
        <v>90.431172787557159</v>
      </c>
      <c r="AC54" s="9">
        <f t="shared" si="33"/>
        <v>6066377.2063736245</v>
      </c>
      <c r="AD54" s="19">
        <f t="shared" si="34"/>
        <v>48.387017885760969</v>
      </c>
      <c r="AE54" s="14"/>
      <c r="AF54" s="9">
        <v>2292199.9429488871</v>
      </c>
      <c r="AG54" s="19">
        <f t="shared" si="35"/>
        <v>30.027377850176023</v>
      </c>
      <c r="AH54" s="9">
        <v>995634.44573542906</v>
      </c>
      <c r="AI54" s="19">
        <f t="shared" si="36"/>
        <v>103.37809632804787</v>
      </c>
      <c r="AJ54" s="9">
        <f t="shared" si="37"/>
        <v>3287834.3886843161</v>
      </c>
      <c r="AK54" s="19">
        <f t="shared" si="38"/>
        <v>38.244863073286758</v>
      </c>
      <c r="AL54" s="14"/>
      <c r="AM54" s="9">
        <v>3080672.1238574982</v>
      </c>
      <c r="AN54" s="19" t="e">
        <f t="shared" si="39"/>
        <v>#DIV/0!</v>
      </c>
      <c r="AO54" s="9">
        <v>1206903.0025175521</v>
      </c>
      <c r="AP54" s="19" t="e">
        <f t="shared" si="40"/>
        <v>#DIV/0!</v>
      </c>
      <c r="AQ54" s="9">
        <f t="shared" si="41"/>
        <v>4287575.1263750503</v>
      </c>
      <c r="AR54" s="19" t="e">
        <f t="shared" si="42"/>
        <v>#DIV/0!</v>
      </c>
      <c r="AS54" s="14"/>
      <c r="AT54" s="9">
        <f t="shared" si="43"/>
        <v>22008251.285343807</v>
      </c>
      <c r="AU54" s="19">
        <f t="shared" si="50"/>
        <v>41.331679343868601</v>
      </c>
      <c r="AV54" s="19">
        <f t="shared" si="51"/>
        <v>8293686.7893386967</v>
      </c>
      <c r="AW54" s="19">
        <f t="shared" si="44"/>
        <v>108.11177606875795</v>
      </c>
      <c r="AX54" s="9">
        <f t="shared" si="45"/>
        <v>30301938.074682504</v>
      </c>
      <c r="AY54" s="19">
        <f t="shared" si="46"/>
        <v>49.741113365850403</v>
      </c>
      <c r="BA54" s="41" t="s">
        <v>117</v>
      </c>
      <c r="BB54" s="290">
        <f t="shared" si="47"/>
        <v>22008251.285343807</v>
      </c>
      <c r="BC54" s="85">
        <f t="shared" si="48"/>
        <v>8293686.7893386967</v>
      </c>
      <c r="BD54" s="85">
        <f t="shared" si="49"/>
        <v>30301938.074682504</v>
      </c>
    </row>
    <row r="55" spans="1:56" ht="15.6">
      <c r="A55" s="41">
        <v>43</v>
      </c>
      <c r="B55" s="41" t="s">
        <v>118</v>
      </c>
      <c r="C55" s="14"/>
      <c r="D55" s="9">
        <v>5452727.4299999988</v>
      </c>
      <c r="E55" s="19">
        <v>54.723732499673815</v>
      </c>
      <c r="F55" s="9">
        <v>1082866.5700000003</v>
      </c>
      <c r="G55" s="19">
        <v>75.624454920036342</v>
      </c>
      <c r="H55" s="9">
        <v>6535593.9999999991</v>
      </c>
      <c r="I55" s="19">
        <v>57.349894699894691</v>
      </c>
      <c r="J55" s="14"/>
      <c r="K55" s="9">
        <f>+'[42]Apr-Jun'!$G$55</f>
        <v>7342946.5026717996</v>
      </c>
      <c r="L55" s="19">
        <f t="shared" si="23"/>
        <v>39.736709251971426</v>
      </c>
      <c r="M55" s="9">
        <f>+'[42]Apr-Jun'!$H$55</f>
        <v>2866762.9824005286</v>
      </c>
      <c r="N55" s="19">
        <f t="shared" si="24"/>
        <v>105.73779073474951</v>
      </c>
      <c r="O55" s="9">
        <f t="shared" si="25"/>
        <v>10209709.485072328</v>
      </c>
      <c r="P55" s="19">
        <f t="shared" si="26"/>
        <v>48.181279483309872</v>
      </c>
      <c r="Q55" s="14"/>
      <c r="R55" s="9">
        <v>666958.53754387924</v>
      </c>
      <c r="S55" s="19">
        <f t="shared" si="27"/>
        <v>10.735405500730428</v>
      </c>
      <c r="T55" s="9">
        <v>122392.65062171925</v>
      </c>
      <c r="U55" s="19">
        <f t="shared" si="28"/>
        <v>12.40801405329676</v>
      </c>
      <c r="V55" s="9">
        <f t="shared" si="29"/>
        <v>789351.18816559855</v>
      </c>
      <c r="W55" s="19">
        <f t="shared" si="30"/>
        <v>10.964581519434354</v>
      </c>
      <c r="X55" s="14"/>
      <c r="Y55" s="9">
        <f>+[43]Optima!G55</f>
        <v>5572443.5377203347</v>
      </c>
      <c r="Z55" s="19">
        <f t="shared" si="31"/>
        <v>50.850886422473486</v>
      </c>
      <c r="AA55" s="9">
        <f>+[43]Optima!H55</f>
        <v>699075.41812343406</v>
      </c>
      <c r="AB55" s="19">
        <f t="shared" si="32"/>
        <v>44.278909179340893</v>
      </c>
      <c r="AC55" s="9">
        <f t="shared" si="33"/>
        <v>6271518.955843769</v>
      </c>
      <c r="AD55" s="19">
        <f t="shared" si="34"/>
        <v>50.023282358451404</v>
      </c>
      <c r="AE55" s="14"/>
      <c r="AF55" s="9">
        <v>1806871.1984992856</v>
      </c>
      <c r="AG55" s="19">
        <f t="shared" si="35"/>
        <v>23.669664756268723</v>
      </c>
      <c r="AH55" s="9">
        <v>652992.96040469664</v>
      </c>
      <c r="AI55" s="19">
        <f t="shared" si="36"/>
        <v>67.80115880019693</v>
      </c>
      <c r="AJ55" s="9">
        <f t="shared" si="37"/>
        <v>2459864.1589039825</v>
      </c>
      <c r="AK55" s="19">
        <f t="shared" si="38"/>
        <v>28.613718580215689</v>
      </c>
      <c r="AL55" s="14"/>
      <c r="AM55" s="9">
        <v>2875022.0784060345</v>
      </c>
      <c r="AN55" s="19" t="e">
        <f t="shared" si="39"/>
        <v>#DIV/0!</v>
      </c>
      <c r="AO55" s="9">
        <v>1042082.022496114</v>
      </c>
      <c r="AP55" s="19" t="e">
        <f t="shared" si="40"/>
        <v>#DIV/0!</v>
      </c>
      <c r="AQ55" s="9">
        <f t="shared" si="41"/>
        <v>3917104.1009021485</v>
      </c>
      <c r="AR55" s="19" t="e">
        <f t="shared" si="42"/>
        <v>#DIV/0!</v>
      </c>
      <c r="AS55" s="14"/>
      <c r="AT55" s="9">
        <f t="shared" si="43"/>
        <v>23716969.284841333</v>
      </c>
      <c r="AU55" s="19">
        <f t="shared" si="50"/>
        <v>44.540665988407682</v>
      </c>
      <c r="AV55" s="19">
        <f t="shared" si="51"/>
        <v>6466172.6040464938</v>
      </c>
      <c r="AW55" s="19">
        <f t="shared" si="44"/>
        <v>84.289342284934875</v>
      </c>
      <c r="AX55" s="9">
        <f t="shared" si="45"/>
        <v>30183141.888887826</v>
      </c>
      <c r="AY55" s="19">
        <f t="shared" si="46"/>
        <v>49.546107537164453</v>
      </c>
      <c r="BA55" s="41" t="s">
        <v>118</v>
      </c>
      <c r="BB55" s="290">
        <f t="shared" si="47"/>
        <v>23716969.284841333</v>
      </c>
      <c r="BC55" s="85">
        <f t="shared" si="48"/>
        <v>6466172.6040464938</v>
      </c>
      <c r="BD55" s="85">
        <f t="shared" si="49"/>
        <v>30183141.888887826</v>
      </c>
    </row>
    <row r="56" spans="1:56" ht="15.6">
      <c r="A56" s="41">
        <v>44</v>
      </c>
      <c r="B56" s="41" t="s">
        <v>119</v>
      </c>
      <c r="C56" s="14"/>
      <c r="D56" s="9">
        <v>248308.7300000001</v>
      </c>
      <c r="E56" s="19">
        <v>2.4920337009865428</v>
      </c>
      <c r="F56" s="9">
        <v>78031.73000000001</v>
      </c>
      <c r="G56" s="19">
        <v>5.449523709756269</v>
      </c>
      <c r="H56" s="9">
        <v>326340.46000000008</v>
      </c>
      <c r="I56" s="19">
        <v>2.863640400140401</v>
      </c>
      <c r="J56" s="14"/>
      <c r="K56" s="9">
        <f>+'[42]Apr-Jun'!$G$56</f>
        <v>409716.98080842406</v>
      </c>
      <c r="L56" s="19">
        <f t="shared" si="23"/>
        <v>2.2172032080113864</v>
      </c>
      <c r="M56" s="9">
        <f>+'[42]Apr-Jun'!$H$56</f>
        <v>194074.33569975183</v>
      </c>
      <c r="N56" s="19">
        <f t="shared" si="24"/>
        <v>7.1582448989285865</v>
      </c>
      <c r="O56" s="9">
        <f t="shared" si="25"/>
        <v>603791.31650817592</v>
      </c>
      <c r="P56" s="19">
        <f t="shared" si="26"/>
        <v>2.8493894182602144</v>
      </c>
      <c r="Q56" s="14"/>
      <c r="R56" s="9">
        <v>134037.53560460176</v>
      </c>
      <c r="S56" s="19">
        <f t="shared" si="27"/>
        <v>2.1574763887617583</v>
      </c>
      <c r="T56" s="9">
        <v>70003.598840465813</v>
      </c>
      <c r="U56" s="19">
        <f t="shared" si="28"/>
        <v>7.096877416916648</v>
      </c>
      <c r="V56" s="9">
        <f t="shared" si="29"/>
        <v>204041.13444506755</v>
      </c>
      <c r="W56" s="19">
        <f t="shared" si="30"/>
        <v>2.8342589274363124</v>
      </c>
      <c r="X56" s="14"/>
      <c r="Y56" s="9">
        <f>+[43]Optima!G56</f>
        <v>660871.14991236746</v>
      </c>
      <c r="Z56" s="19">
        <f t="shared" si="31"/>
        <v>6.0307266563765465</v>
      </c>
      <c r="AA56" s="9">
        <f>+[43]Optima!H56</f>
        <v>143219.00008763248</v>
      </c>
      <c r="AB56" s="19">
        <f t="shared" si="32"/>
        <v>9.0713833346612915</v>
      </c>
      <c r="AC56" s="9">
        <f t="shared" si="33"/>
        <v>804090.14999999991</v>
      </c>
      <c r="AD56" s="19">
        <f t="shared" si="34"/>
        <v>6.4136342245477449</v>
      </c>
      <c r="AE56" s="14"/>
      <c r="AF56" s="9">
        <v>232345.86094901423</v>
      </c>
      <c r="AG56" s="19">
        <f t="shared" si="35"/>
        <v>3.0436860362473537</v>
      </c>
      <c r="AH56" s="9">
        <v>85587.310340379001</v>
      </c>
      <c r="AI56" s="19">
        <f t="shared" si="36"/>
        <v>8.8866483584652691</v>
      </c>
      <c r="AJ56" s="9">
        <f t="shared" si="37"/>
        <v>317933.17128939321</v>
      </c>
      <c r="AK56" s="19">
        <f t="shared" si="38"/>
        <v>3.6982734423203194</v>
      </c>
      <c r="AL56" s="14"/>
      <c r="AM56" s="9">
        <v>391555.86080689362</v>
      </c>
      <c r="AN56" s="19" t="e">
        <f t="shared" si="39"/>
        <v>#DIV/0!</v>
      </c>
      <c r="AO56" s="9">
        <v>123065.95986849697</v>
      </c>
      <c r="AP56" s="19" t="e">
        <f t="shared" si="40"/>
        <v>#DIV/0!</v>
      </c>
      <c r="AQ56" s="9">
        <f t="shared" si="41"/>
        <v>514621.8206753906</v>
      </c>
      <c r="AR56" s="19" t="e">
        <f t="shared" si="42"/>
        <v>#DIV/0!</v>
      </c>
      <c r="AS56" s="14"/>
      <c r="AT56" s="9">
        <f t="shared" si="43"/>
        <v>2076836.1180813012</v>
      </c>
      <c r="AU56" s="19">
        <f t="shared" si="50"/>
        <v>3.9003155393570474</v>
      </c>
      <c r="AV56" s="19">
        <f t="shared" si="51"/>
        <v>693981.93483672617</v>
      </c>
      <c r="AW56" s="19">
        <f t="shared" si="44"/>
        <v>9.0463531407139008</v>
      </c>
      <c r="AX56" s="9">
        <f t="shared" si="45"/>
        <v>2770818.0529180272</v>
      </c>
      <c r="AY56" s="19">
        <f t="shared" si="46"/>
        <v>4.5483419095722164</v>
      </c>
      <c r="BA56" s="41" t="s">
        <v>119</v>
      </c>
      <c r="BB56" s="290">
        <f t="shared" si="47"/>
        <v>2076836.1180813012</v>
      </c>
      <c r="BC56" s="85">
        <f t="shared" si="48"/>
        <v>693981.93483672617</v>
      </c>
      <c r="BD56" s="85">
        <f t="shared" si="49"/>
        <v>2770818.0529180272</v>
      </c>
    </row>
    <row r="57" spans="1:56" ht="15.6">
      <c r="A57" s="41">
        <v>45</v>
      </c>
      <c r="B57" s="41" t="s">
        <v>120</v>
      </c>
      <c r="C57" s="14"/>
      <c r="D57" s="9">
        <v>3241191.45</v>
      </c>
      <c r="E57" s="19">
        <v>32.528692506096888</v>
      </c>
      <c r="F57" s="9">
        <v>353979.27000000014</v>
      </c>
      <c r="G57" s="19">
        <v>24.720949088623517</v>
      </c>
      <c r="H57" s="9">
        <v>3595170.72</v>
      </c>
      <c r="I57" s="19">
        <v>31.547654615654618</v>
      </c>
      <c r="J57" s="14"/>
      <c r="K57" s="9">
        <f>+'[42]Apr-Jun'!$G$57</f>
        <v>3862453.6355588064</v>
      </c>
      <c r="L57" s="19">
        <f t="shared" si="23"/>
        <v>20.901854188856575</v>
      </c>
      <c r="M57" s="9">
        <f>+'[42]Apr-Jun'!$H$57</f>
        <v>933293.35210194881</v>
      </c>
      <c r="N57" s="19">
        <f t="shared" si="24"/>
        <v>34.423626147165415</v>
      </c>
      <c r="O57" s="9">
        <f t="shared" si="25"/>
        <v>4795746.9876607554</v>
      </c>
      <c r="P57" s="19">
        <f t="shared" si="26"/>
        <v>22.631909975652686</v>
      </c>
      <c r="Q57" s="14"/>
      <c r="R57" s="9">
        <v>884098.87774389284</v>
      </c>
      <c r="S57" s="19">
        <f t="shared" si="27"/>
        <v>14.230509725946735</v>
      </c>
      <c r="T57" s="9">
        <v>166020.31977534894</v>
      </c>
      <c r="U57" s="19">
        <f t="shared" si="28"/>
        <v>16.830932661734483</v>
      </c>
      <c r="V57" s="9">
        <f t="shared" si="29"/>
        <v>1050119.1975192418</v>
      </c>
      <c r="W57" s="19">
        <f t="shared" si="30"/>
        <v>14.58681220595966</v>
      </c>
      <c r="X57" s="14"/>
      <c r="Y57" s="9">
        <f>+[43]Optima!G57</f>
        <v>4422580.3751026578</v>
      </c>
      <c r="Z57" s="19">
        <f t="shared" si="31"/>
        <v>40.357902386321527</v>
      </c>
      <c r="AA57" s="9">
        <f>+[43]Optima!H57</f>
        <v>527339.97349734127</v>
      </c>
      <c r="AB57" s="19">
        <f t="shared" si="32"/>
        <v>33.401315777637528</v>
      </c>
      <c r="AC57" s="9">
        <f t="shared" si="33"/>
        <v>4949920.3485999992</v>
      </c>
      <c r="AD57" s="19">
        <f t="shared" si="34"/>
        <v>39.481864759276384</v>
      </c>
      <c r="AE57" s="14"/>
      <c r="AF57" s="9">
        <v>530121.07521855645</v>
      </c>
      <c r="AG57" s="19">
        <f t="shared" si="35"/>
        <v>6.9444840014482683</v>
      </c>
      <c r="AH57" s="9">
        <v>1593111.7519730174</v>
      </c>
      <c r="AI57" s="19">
        <f t="shared" si="36"/>
        <v>165.41498826425266</v>
      </c>
      <c r="AJ57" s="9">
        <f t="shared" si="37"/>
        <v>2123232.8271915736</v>
      </c>
      <c r="AK57" s="19">
        <f t="shared" si="38"/>
        <v>24.697943737106524</v>
      </c>
      <c r="AL57" s="14"/>
      <c r="AM57" s="9">
        <v>3271422.9124729498</v>
      </c>
      <c r="AN57" s="19" t="e">
        <f t="shared" si="39"/>
        <v>#DIV/0!</v>
      </c>
      <c r="AO57" s="9">
        <v>826834.67072554666</v>
      </c>
      <c r="AP57" s="19" t="e">
        <f t="shared" si="40"/>
        <v>#DIV/0!</v>
      </c>
      <c r="AQ57" s="9">
        <f t="shared" si="41"/>
        <v>4098257.5831984966</v>
      </c>
      <c r="AR57" s="19" t="e">
        <f t="shared" si="42"/>
        <v>#DIV/0!</v>
      </c>
      <c r="AS57" s="14"/>
      <c r="AT57" s="9">
        <f t="shared" si="43"/>
        <v>16211868.326096864</v>
      </c>
      <c r="AU57" s="19">
        <f t="shared" si="50"/>
        <v>30.446023835863695</v>
      </c>
      <c r="AV57" s="19">
        <f t="shared" si="51"/>
        <v>4400579.3380732033</v>
      </c>
      <c r="AW57" s="19">
        <f t="shared" si="44"/>
        <v>57.363445239111549</v>
      </c>
      <c r="AX57" s="9">
        <f t="shared" si="45"/>
        <v>20612447.664170068</v>
      </c>
      <c r="AY57" s="19">
        <f t="shared" si="46"/>
        <v>33.835660725205422</v>
      </c>
      <c r="BA57" s="41" t="s">
        <v>120</v>
      </c>
      <c r="BB57" s="290">
        <f t="shared" si="47"/>
        <v>16211868.326096864</v>
      </c>
      <c r="BC57" s="85">
        <f t="shared" si="48"/>
        <v>4400579.3380732033</v>
      </c>
      <c r="BD57" s="85">
        <f t="shared" si="49"/>
        <v>20612447.664170068</v>
      </c>
    </row>
    <row r="58" spans="1:56" ht="15.6">
      <c r="A58" s="41">
        <v>46</v>
      </c>
      <c r="B58" s="41" t="s">
        <v>121</v>
      </c>
      <c r="C58" s="14"/>
      <c r="D58" s="9">
        <v>13709320.3399997</v>
      </c>
      <c r="E58" s="19">
        <v>137.58714123703797</v>
      </c>
      <c r="F58" s="9">
        <v>-410973.66999999876</v>
      </c>
      <c r="G58" s="19">
        <v>-28.701282910817707</v>
      </c>
      <c r="H58" s="9">
        <v>13298346.669999702</v>
      </c>
      <c r="I58" s="19">
        <v>116.6931087223561</v>
      </c>
      <c r="J58" s="14"/>
      <c r="K58" s="47">
        <f>+'[42]Apr-Jun'!$G$58</f>
        <v>0</v>
      </c>
      <c r="L58" s="19">
        <f t="shared" si="23"/>
        <v>0</v>
      </c>
      <c r="M58" s="47">
        <f>+'[42]Apr-Jun'!$H$58</f>
        <v>0</v>
      </c>
      <c r="N58" s="19">
        <f t="shared" si="24"/>
        <v>0</v>
      </c>
      <c r="O58" s="9">
        <f t="shared" si="25"/>
        <v>0</v>
      </c>
      <c r="P58" s="19">
        <f t="shared" si="26"/>
        <v>0</v>
      </c>
      <c r="Q58" s="14"/>
      <c r="R58" s="47">
        <v>7541423.5659575816</v>
      </c>
      <c r="S58" s="19">
        <f t="shared" si="27"/>
        <v>121.38721596017162</v>
      </c>
      <c r="T58" s="47">
        <v>2324428.4331248039</v>
      </c>
      <c r="U58" s="19">
        <f t="shared" si="28"/>
        <v>235.64765137112772</v>
      </c>
      <c r="V58" s="9">
        <f t="shared" si="29"/>
        <v>9865851.9990823865</v>
      </c>
      <c r="W58" s="19">
        <f t="shared" si="30"/>
        <v>137.04285256604834</v>
      </c>
      <c r="X58" s="14"/>
      <c r="Y58" s="9">
        <f>+[43]Optima!G58</f>
        <v>274113.45765556366</v>
      </c>
      <c r="Z58" s="19">
        <f t="shared" si="31"/>
        <v>2.5014003655238324</v>
      </c>
      <c r="AA58" s="9">
        <f>+[43]Optima!H58</f>
        <v>40950.192344436298</v>
      </c>
      <c r="AB58" s="19">
        <f t="shared" si="32"/>
        <v>2.5937542655457499</v>
      </c>
      <c r="AC58" s="9">
        <f t="shared" si="33"/>
        <v>315063.64999999997</v>
      </c>
      <c r="AD58" s="19">
        <f t="shared" si="34"/>
        <v>2.5130304214657175</v>
      </c>
      <c r="AE58" s="14"/>
      <c r="AF58" s="9">
        <v>1000</v>
      </c>
      <c r="AG58" s="19">
        <f t="shared" si="35"/>
        <v>1.3099807432830738E-2</v>
      </c>
      <c r="AH58" s="9">
        <v>0</v>
      </c>
      <c r="AI58" s="19">
        <f t="shared" si="36"/>
        <v>0</v>
      </c>
      <c r="AJ58" s="9">
        <f t="shared" si="37"/>
        <v>1000</v>
      </c>
      <c r="AK58" s="19">
        <f t="shared" si="38"/>
        <v>1.1632235250325702E-2</v>
      </c>
      <c r="AL58" s="14"/>
      <c r="AM58" s="9">
        <v>0</v>
      </c>
      <c r="AN58" s="19" t="e">
        <f t="shared" si="39"/>
        <v>#DIV/0!</v>
      </c>
      <c r="AO58" s="9">
        <v>0</v>
      </c>
      <c r="AP58" s="19" t="e">
        <f t="shared" si="40"/>
        <v>#DIV/0!</v>
      </c>
      <c r="AQ58" s="9">
        <f t="shared" si="41"/>
        <v>0</v>
      </c>
      <c r="AR58" s="19" t="e">
        <f t="shared" si="42"/>
        <v>#DIV/0!</v>
      </c>
      <c r="AS58" s="14"/>
      <c r="AT58" s="9">
        <f t="shared" si="43"/>
        <v>21525857.363612846</v>
      </c>
      <c r="AU58" s="19">
        <f t="shared" si="50"/>
        <v>40.425739538296995</v>
      </c>
      <c r="AV58" s="19">
        <f t="shared" si="51"/>
        <v>1954404.9554692414</v>
      </c>
      <c r="AW58" s="19">
        <f t="shared" si="44"/>
        <v>25.476509574122602</v>
      </c>
      <c r="AX58" s="9">
        <f t="shared" si="45"/>
        <v>23480262.319082089</v>
      </c>
      <c r="AY58" s="19">
        <f t="shared" si="46"/>
        <v>38.543224099886388</v>
      </c>
      <c r="BA58" s="41" t="s">
        <v>121</v>
      </c>
      <c r="BB58" s="290">
        <f t="shared" si="47"/>
        <v>21525857.363612846</v>
      </c>
      <c r="BC58" s="85">
        <f t="shared" si="48"/>
        <v>1954404.9554692414</v>
      </c>
      <c r="BD58" s="85">
        <f t="shared" si="49"/>
        <v>23480262.319082089</v>
      </c>
    </row>
    <row r="59" spans="1:56" ht="15.6">
      <c r="A59" s="41">
        <v>47</v>
      </c>
      <c r="B59" s="41" t="s">
        <v>122</v>
      </c>
      <c r="C59" s="14"/>
      <c r="D59" s="9">
        <v>0</v>
      </c>
      <c r="E59" s="19">
        <v>0</v>
      </c>
      <c r="F59" s="9">
        <v>0</v>
      </c>
      <c r="G59" s="19">
        <v>0</v>
      </c>
      <c r="H59" s="9">
        <v>0</v>
      </c>
      <c r="I59" s="19">
        <v>0</v>
      </c>
      <c r="J59" s="14"/>
      <c r="K59" s="9">
        <f>+'[42]Apr-Jun'!$G$59</f>
        <v>0</v>
      </c>
      <c r="L59" s="19">
        <f t="shared" si="23"/>
        <v>0</v>
      </c>
      <c r="M59" s="9">
        <f>+'[42]Apr-Jun'!$H$59</f>
        <v>0</v>
      </c>
      <c r="N59" s="19">
        <f t="shared" si="24"/>
        <v>0</v>
      </c>
      <c r="O59" s="9">
        <f t="shared" si="25"/>
        <v>0</v>
      </c>
      <c r="P59" s="19">
        <f t="shared" si="26"/>
        <v>0</v>
      </c>
      <c r="Q59" s="14"/>
      <c r="R59" s="9">
        <v>110943.43568611993</v>
      </c>
      <c r="S59" s="19">
        <f t="shared" si="27"/>
        <v>1.7857523409487008</v>
      </c>
      <c r="T59" s="9">
        <v>29897.786543753449</v>
      </c>
      <c r="U59" s="19">
        <f t="shared" si="28"/>
        <v>3.0310002578825475</v>
      </c>
      <c r="V59" s="9">
        <f t="shared" si="29"/>
        <v>140841.22222987338</v>
      </c>
      <c r="W59" s="19">
        <f t="shared" si="30"/>
        <v>1.9563726331051574</v>
      </c>
      <c r="X59" s="14"/>
      <c r="Y59" s="9">
        <f>+[43]Optima!G59</f>
        <v>494557.63122262084</v>
      </c>
      <c r="Z59" s="19">
        <f t="shared" si="31"/>
        <v>4.5130459850217264</v>
      </c>
      <c r="AA59" s="9">
        <f>+[43]Optima!H59</f>
        <v>72571.528777379091</v>
      </c>
      <c r="AB59" s="19">
        <f t="shared" si="32"/>
        <v>4.5966258409791676</v>
      </c>
      <c r="AC59" s="9">
        <f t="shared" si="33"/>
        <v>567129.15999999992</v>
      </c>
      <c r="AD59" s="19">
        <f t="shared" si="34"/>
        <v>4.5235711323102441</v>
      </c>
      <c r="AE59" s="14"/>
      <c r="AF59" s="9">
        <v>54953.999999999782</v>
      </c>
      <c r="AG59" s="19">
        <f t="shared" si="35"/>
        <v>0.71988681766377749</v>
      </c>
      <c r="AH59" s="9">
        <v>0</v>
      </c>
      <c r="AI59" s="19">
        <f t="shared" si="36"/>
        <v>0</v>
      </c>
      <c r="AJ59" s="9">
        <f t="shared" si="37"/>
        <v>54953.999999999782</v>
      </c>
      <c r="AK59" s="19">
        <f t="shared" si="38"/>
        <v>0.63923785594639615</v>
      </c>
      <c r="AL59" s="14"/>
      <c r="AM59" s="9">
        <v>0</v>
      </c>
      <c r="AN59" s="19" t="e">
        <f t="shared" si="39"/>
        <v>#DIV/0!</v>
      </c>
      <c r="AO59" s="9">
        <v>0</v>
      </c>
      <c r="AP59" s="19" t="e">
        <f t="shared" si="40"/>
        <v>#DIV/0!</v>
      </c>
      <c r="AQ59" s="9">
        <f t="shared" si="41"/>
        <v>0</v>
      </c>
      <c r="AR59" s="19" t="e">
        <f t="shared" si="42"/>
        <v>#DIV/0!</v>
      </c>
      <c r="AS59" s="14"/>
      <c r="AT59" s="9">
        <f t="shared" si="43"/>
        <v>660455.06690874055</v>
      </c>
      <c r="AU59" s="19">
        <f t="shared" si="50"/>
        <v>1.2403401202840685</v>
      </c>
      <c r="AV59" s="19">
        <f t="shared" si="51"/>
        <v>102469.31532113254</v>
      </c>
      <c r="AW59" s="19">
        <f t="shared" si="44"/>
        <v>1.3357316177116634</v>
      </c>
      <c r="AX59" s="9">
        <f t="shared" si="45"/>
        <v>762924.3822298731</v>
      </c>
      <c r="AY59" s="19">
        <f t="shared" si="46"/>
        <v>1.2523525093523287</v>
      </c>
      <c r="BA59" s="41" t="s">
        <v>122</v>
      </c>
      <c r="BB59" s="290">
        <f t="shared" si="47"/>
        <v>660455.06690874055</v>
      </c>
      <c r="BC59" s="85">
        <f t="shared" si="48"/>
        <v>102469.31532113254</v>
      </c>
      <c r="BD59" s="85">
        <f t="shared" si="49"/>
        <v>762924.3822298731</v>
      </c>
    </row>
    <row r="60" spans="1:56" ht="15.6">
      <c r="A60" s="41">
        <v>48</v>
      </c>
      <c r="B60" s="41" t="s">
        <v>123</v>
      </c>
      <c r="C60" s="15"/>
      <c r="D60" s="31">
        <v>153185435.45000011</v>
      </c>
      <c r="E60" s="34">
        <v>1537.3735254563894</v>
      </c>
      <c r="F60" s="31">
        <v>18959691.870000005</v>
      </c>
      <c r="G60" s="34">
        <v>1324.0932935260846</v>
      </c>
      <c r="H60" s="31">
        <v>172145127.32000011</v>
      </c>
      <c r="I60" s="34">
        <v>1510.5750028080038</v>
      </c>
      <c r="J60" s="33"/>
      <c r="K60" s="307">
        <f t="shared" ref="K60" si="52">SUM(K20:K59)</f>
        <v>274670545.99199998</v>
      </c>
      <c r="L60" s="306">
        <f t="shared" si="23"/>
        <v>1486.3929108285079</v>
      </c>
      <c r="M60" s="307">
        <f t="shared" ref="M60" si="53">SUM(M20:M59)</f>
        <v>43161126.308000013</v>
      </c>
      <c r="N60" s="306">
        <f t="shared" si="24"/>
        <v>1591.9565619651819</v>
      </c>
      <c r="O60" s="307">
        <f t="shared" si="25"/>
        <v>317831672.30000001</v>
      </c>
      <c r="P60" s="306">
        <f t="shared" si="26"/>
        <v>1499.8993511151382</v>
      </c>
      <c r="Q60" s="305"/>
      <c r="R60" s="307">
        <v>103367144.23285924</v>
      </c>
      <c r="S60" s="306">
        <f t="shared" si="27"/>
        <v>1663.803889337313</v>
      </c>
      <c r="T60" s="307">
        <v>19688105.578997117</v>
      </c>
      <c r="U60" s="306">
        <f t="shared" si="28"/>
        <v>1995.9555534263095</v>
      </c>
      <c r="V60" s="304">
        <f>+R60+T60</f>
        <v>123055249.81185636</v>
      </c>
      <c r="W60" s="306">
        <f t="shared" si="30"/>
        <v>1709.3143561258541</v>
      </c>
      <c r="X60" s="305"/>
      <c r="Y60" s="307">
        <f>SUM(Y20:Y59)</f>
        <v>192300339.34266502</v>
      </c>
      <c r="Z60" s="306">
        <f t="shared" si="31"/>
        <v>1754.8213182824593</v>
      </c>
      <c r="AA60" s="307">
        <f t="shared" ref="AA60" si="54">SUM(AA20:AA59)</f>
        <v>27990263.065934997</v>
      </c>
      <c r="AB60" s="306">
        <f t="shared" si="32"/>
        <v>1772.882129841335</v>
      </c>
      <c r="AC60" s="304">
        <f>SUM(AC20:AC59)</f>
        <v>220290602.40860006</v>
      </c>
      <c r="AD60" s="306">
        <f t="shared" si="34"/>
        <v>1757.0957024582847</v>
      </c>
      <c r="AE60" s="305"/>
      <c r="AF60" s="304">
        <f t="shared" ref="AF60" si="55">SUM(AF20:AF59)</f>
        <v>124873637.45</v>
      </c>
      <c r="AG60" s="306">
        <f t="shared" si="35"/>
        <v>1635.8206040321209</v>
      </c>
      <c r="AH60" s="304">
        <f t="shared" ref="AH60" si="56">SUM(AH20:AH59)</f>
        <v>17665790.079999998</v>
      </c>
      <c r="AI60" s="306">
        <f t="shared" si="36"/>
        <v>1834.2633246807184</v>
      </c>
      <c r="AJ60" s="304">
        <f>SUM(AJ20:AJ59)</f>
        <v>142539427.53</v>
      </c>
      <c r="AK60" s="306">
        <f t="shared" si="38"/>
        <v>1658.052153475712</v>
      </c>
      <c r="AL60" s="305"/>
      <c r="AM60" s="304">
        <f>SUM(AM20:AM59)</f>
        <v>183669559.20050797</v>
      </c>
      <c r="AN60" s="306" t="e">
        <f t="shared" si="39"/>
        <v>#DIV/0!</v>
      </c>
      <c r="AO60" s="304">
        <f t="shared" ref="AO60" si="57">SUM(AO20:AO59)</f>
        <v>27313194.428875823</v>
      </c>
      <c r="AP60" s="306" t="e">
        <f t="shared" si="40"/>
        <v>#DIV/0!</v>
      </c>
      <c r="AQ60" s="304">
        <f>SUM(AQ20:AQ59)</f>
        <v>210982753.6293838</v>
      </c>
      <c r="AR60" s="306" t="e">
        <f t="shared" si="42"/>
        <v>#DIV/0!</v>
      </c>
      <c r="AS60" s="305"/>
      <c r="AT60" s="304">
        <f>SUM(AT20:AT59)</f>
        <v>1032066661.6680328</v>
      </c>
      <c r="AU60" s="306">
        <f t="shared" si="50"/>
        <v>1938.2297924763845</v>
      </c>
      <c r="AV60" s="306">
        <f>SUM(AV20:AV59)</f>
        <v>154778171.33180791</v>
      </c>
      <c r="AW60" s="306">
        <f t="shared" si="44"/>
        <v>2017.6000642882382</v>
      </c>
      <c r="AX60" s="304">
        <f t="shared" si="45"/>
        <v>1186844832.9998407</v>
      </c>
      <c r="AY60" s="306">
        <f t="shared" si="46"/>
        <v>1948.2246726404287</v>
      </c>
      <c r="BA60" s="41" t="s">
        <v>123</v>
      </c>
      <c r="BB60" s="291">
        <f t="shared" si="47"/>
        <v>1032066661.6680328</v>
      </c>
      <c r="BC60" s="291">
        <f t="shared" si="48"/>
        <v>154778171.33180791</v>
      </c>
      <c r="BD60" s="291">
        <f t="shared" si="49"/>
        <v>1186844832.9998407</v>
      </c>
    </row>
    <row r="61" spans="1:56" ht="15.6">
      <c r="A61" s="41">
        <v>49</v>
      </c>
      <c r="B61" s="41" t="s">
        <v>124</v>
      </c>
      <c r="C61" s="14"/>
      <c r="D61" s="9">
        <v>0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4"/>
      <c r="K61" s="9">
        <f>+'[42]Apr-Jun'!$G$61</f>
        <v>446114.41999999981</v>
      </c>
      <c r="L61" s="19">
        <f t="shared" si="23"/>
        <v>2.4141697061529293</v>
      </c>
      <c r="M61" s="9">
        <f>+'[42]Apr-Jun'!$H$61</f>
        <v>83298.44</v>
      </c>
      <c r="N61" s="19">
        <f t="shared" si="24"/>
        <v>3.0723827087636471</v>
      </c>
      <c r="O61" s="9">
        <f t="shared" si="25"/>
        <v>529412.85999999987</v>
      </c>
      <c r="P61" s="19">
        <f t="shared" si="26"/>
        <v>2.4983853856971612</v>
      </c>
      <c r="Q61" s="14"/>
      <c r="R61" s="9">
        <v>0</v>
      </c>
      <c r="S61" s="19">
        <f t="shared" si="27"/>
        <v>0</v>
      </c>
      <c r="T61" s="9">
        <v>0</v>
      </c>
      <c r="U61" s="19">
        <f t="shared" si="28"/>
        <v>0</v>
      </c>
      <c r="V61" s="9">
        <f>+R61+T61</f>
        <v>0</v>
      </c>
      <c r="W61" s="19">
        <f t="shared" si="30"/>
        <v>0</v>
      </c>
      <c r="X61" s="14"/>
      <c r="Y61" s="9"/>
      <c r="Z61" s="19">
        <f t="shared" si="31"/>
        <v>0</v>
      </c>
      <c r="AA61" s="9"/>
      <c r="AB61" s="19">
        <f t="shared" si="32"/>
        <v>0</v>
      </c>
      <c r="AC61" s="9">
        <f>+Y61+AA61</f>
        <v>0</v>
      </c>
      <c r="AD61" s="19">
        <f t="shared" si="34"/>
        <v>0</v>
      </c>
      <c r="AE61" s="14"/>
      <c r="AF61" s="9">
        <f>+'[44]Calendar Year '!$G$61</f>
        <v>0</v>
      </c>
      <c r="AG61" s="19">
        <f t="shared" si="35"/>
        <v>0</v>
      </c>
      <c r="AH61" s="9">
        <f>+'[44]Calendar Year '!$H$61</f>
        <v>0</v>
      </c>
      <c r="AI61" s="19">
        <f t="shared" si="36"/>
        <v>0</v>
      </c>
      <c r="AJ61" s="9">
        <f>+AF61+AH61</f>
        <v>0</v>
      </c>
      <c r="AK61" s="19">
        <f t="shared" si="38"/>
        <v>0</v>
      </c>
      <c r="AL61" s="14"/>
      <c r="AM61" s="9">
        <f>+'[45]Apr-Jun'!$G$61</f>
        <v>887710.59237342665</v>
      </c>
      <c r="AN61" s="19" t="e">
        <f t="shared" si="39"/>
        <v>#DIV/0!</v>
      </c>
      <c r="AO61" s="9">
        <f>+'[45]Apr-Jun'!$H$61</f>
        <v>90200.527626573443</v>
      </c>
      <c r="AP61" s="19" t="e">
        <f t="shared" si="40"/>
        <v>#DIV/0!</v>
      </c>
      <c r="AQ61" s="9">
        <f>+AM61+AO61</f>
        <v>977911.12000000011</v>
      </c>
      <c r="AR61" s="19" t="e">
        <f t="shared" si="42"/>
        <v>#DIV/0!</v>
      </c>
      <c r="AS61" s="14"/>
      <c r="AT61" s="9">
        <f>+D61+K61+R61+Y61+AF61+AM61</f>
        <v>1333825.0123734265</v>
      </c>
      <c r="AU61" s="19">
        <f t="shared" si="50"/>
        <v>2.504934490136562</v>
      </c>
      <c r="AV61" s="19">
        <f>+F61+M61+T61+AA61+AH61+AO61</f>
        <v>173498.96762657346</v>
      </c>
      <c r="AW61" s="19">
        <f t="shared" si="44"/>
        <v>2.2616336995408068</v>
      </c>
      <c r="AX61" s="9">
        <f t="shared" si="45"/>
        <v>1507323.98</v>
      </c>
      <c r="AY61" s="19">
        <f t="shared" si="46"/>
        <v>2.4742962903382013</v>
      </c>
      <c r="BA61" s="41" t="s">
        <v>124</v>
      </c>
      <c r="BB61" s="290">
        <f t="shared" si="47"/>
        <v>1333825.0123734265</v>
      </c>
      <c r="BC61" s="85">
        <f t="shared" si="48"/>
        <v>173498.96762657346</v>
      </c>
      <c r="BD61" s="85">
        <f t="shared" si="49"/>
        <v>1507323.98</v>
      </c>
    </row>
    <row r="62" spans="1:56" ht="15.6">
      <c r="A62" s="41">
        <v>50</v>
      </c>
      <c r="B62" s="41" t="s">
        <v>125</v>
      </c>
      <c r="C62" s="15"/>
      <c r="D62" s="31">
        <v>153185435.45000011</v>
      </c>
      <c r="E62" s="32">
        <v>1537.3735254563894</v>
      </c>
      <c r="F62" s="31">
        <v>18959691.870000005</v>
      </c>
      <c r="G62" s="32">
        <v>1324.0932935260846</v>
      </c>
      <c r="H62" s="31">
        <v>172145127.32000011</v>
      </c>
      <c r="I62" s="32">
        <v>1510.5750028080038</v>
      </c>
      <c r="J62" s="33"/>
      <c r="K62" s="307">
        <f t="shared" ref="K62" si="58">+K60-K61</f>
        <v>274224431.57199997</v>
      </c>
      <c r="L62" s="306">
        <f t="shared" si="23"/>
        <v>1483.9787411223549</v>
      </c>
      <c r="M62" s="307">
        <f t="shared" ref="M62" si="59">+M60-M61</f>
        <v>43077827.868000016</v>
      </c>
      <c r="N62" s="306">
        <f t="shared" si="24"/>
        <v>1588.8841792564183</v>
      </c>
      <c r="O62" s="307">
        <f t="shared" si="25"/>
        <v>317302259.44</v>
      </c>
      <c r="P62" s="306">
        <f t="shared" si="26"/>
        <v>1497.4009657294409</v>
      </c>
      <c r="Q62" s="305"/>
      <c r="R62" s="307">
        <v>103367144.23285924</v>
      </c>
      <c r="S62" s="306">
        <f t="shared" si="27"/>
        <v>1663.803889337313</v>
      </c>
      <c r="T62" s="307">
        <v>19688105.578997117</v>
      </c>
      <c r="U62" s="306">
        <f t="shared" si="28"/>
        <v>1995.9555534263095</v>
      </c>
      <c r="V62" s="304">
        <f t="shared" ref="V62" si="60">+R62+T62</f>
        <v>123055249.81185636</v>
      </c>
      <c r="W62" s="306">
        <f t="shared" si="30"/>
        <v>1709.3143561258541</v>
      </c>
      <c r="X62" s="305"/>
      <c r="Y62" s="307">
        <f>+Y60-Y61</f>
        <v>192300339.34266502</v>
      </c>
      <c r="Z62" s="306">
        <f t="shared" si="31"/>
        <v>1754.8213182824593</v>
      </c>
      <c r="AA62" s="307">
        <f t="shared" ref="AA62" si="61">+AA60-AA61</f>
        <v>27990263.065934997</v>
      </c>
      <c r="AB62" s="306">
        <f t="shared" si="32"/>
        <v>1772.882129841335</v>
      </c>
      <c r="AC62" s="304">
        <f>+AC60-AC61</f>
        <v>220290602.40860006</v>
      </c>
      <c r="AD62" s="306">
        <f t="shared" si="34"/>
        <v>1757.0957024582847</v>
      </c>
      <c r="AE62" s="305"/>
      <c r="AF62" s="304">
        <f t="shared" ref="AF62" si="62">+AF60-AF61</f>
        <v>124873637.45</v>
      </c>
      <c r="AG62" s="306">
        <f t="shared" si="35"/>
        <v>1635.8206040321209</v>
      </c>
      <c r="AH62" s="304">
        <f t="shared" ref="AH62" si="63">+AH60-AH61</f>
        <v>17665790.079999998</v>
      </c>
      <c r="AI62" s="306">
        <f t="shared" si="36"/>
        <v>1834.2633246807184</v>
      </c>
      <c r="AJ62" s="304">
        <f>+AJ60-AJ61</f>
        <v>142539427.53</v>
      </c>
      <c r="AK62" s="306">
        <f t="shared" si="38"/>
        <v>1658.052153475712</v>
      </c>
      <c r="AL62" s="305"/>
      <c r="AM62" s="304">
        <f t="shared" ref="AM62" si="64">+AM60-AM61</f>
        <v>182781848.60813454</v>
      </c>
      <c r="AN62" s="306" t="e">
        <f t="shared" si="39"/>
        <v>#DIV/0!</v>
      </c>
      <c r="AO62" s="304">
        <f t="shared" ref="AO62" si="65">+AO60-AO61</f>
        <v>27222993.901249249</v>
      </c>
      <c r="AP62" s="306" t="e">
        <f t="shared" si="40"/>
        <v>#DIV/0!</v>
      </c>
      <c r="AQ62" s="304">
        <f>+AQ60-AQ61</f>
        <v>210004842.5093838</v>
      </c>
      <c r="AR62" s="306" t="e">
        <f t="shared" si="42"/>
        <v>#DIV/0!</v>
      </c>
      <c r="AS62" s="305"/>
      <c r="AT62" s="304">
        <f>+AT60-AT61</f>
        <v>1030732836.6556593</v>
      </c>
      <c r="AU62" s="306">
        <f>+AT62/$AT$110</f>
        <v>1935.724857986248</v>
      </c>
      <c r="AV62" s="306">
        <f>+AV60-AV61</f>
        <v>154604672.36418134</v>
      </c>
      <c r="AW62" s="306">
        <f t="shared" si="44"/>
        <v>2015.3384305886975</v>
      </c>
      <c r="AX62" s="304">
        <f t="shared" si="45"/>
        <v>1185337509.0198407</v>
      </c>
      <c r="AY62" s="306">
        <f t="shared" si="46"/>
        <v>1945.7503763500906</v>
      </c>
      <c r="BA62" s="41" t="s">
        <v>125</v>
      </c>
      <c r="BB62" s="291">
        <f t="shared" si="47"/>
        <v>1030732836.6556593</v>
      </c>
      <c r="BC62" s="291">
        <f t="shared" si="48"/>
        <v>154604672.36418134</v>
      </c>
      <c r="BD62" s="291">
        <f t="shared" si="49"/>
        <v>1185337509.0198407</v>
      </c>
    </row>
    <row r="63" spans="1:56" ht="15.6">
      <c r="A63" s="41"/>
      <c r="B63" s="18" t="s">
        <v>126</v>
      </c>
      <c r="C63" s="14"/>
      <c r="D63" s="9"/>
      <c r="E63" s="19"/>
      <c r="F63" s="19"/>
      <c r="G63" s="19"/>
      <c r="H63" s="19"/>
      <c r="I63" s="19"/>
      <c r="J63" s="14"/>
      <c r="K63" s="9"/>
      <c r="L63" s="19"/>
      <c r="M63" s="9"/>
      <c r="N63" s="19"/>
      <c r="O63" s="19"/>
      <c r="P63" s="19"/>
      <c r="Q63" s="14"/>
      <c r="R63" s="9"/>
      <c r="S63" s="9"/>
      <c r="T63" s="9"/>
      <c r="U63" s="9"/>
      <c r="V63" s="9"/>
      <c r="W63" s="9"/>
      <c r="X63" s="14"/>
      <c r="Y63" s="9"/>
      <c r="Z63" s="9"/>
      <c r="AA63" s="9"/>
      <c r="AB63" s="9"/>
      <c r="AC63" s="9"/>
      <c r="AD63" s="9"/>
      <c r="AE63" s="14"/>
      <c r="AF63" s="9"/>
      <c r="AG63" s="19"/>
      <c r="AH63" s="9"/>
      <c r="AI63" s="19"/>
      <c r="AJ63" s="9"/>
      <c r="AK63" s="19"/>
      <c r="AL63" s="14"/>
      <c r="AM63" s="9"/>
      <c r="AN63" s="19"/>
      <c r="AO63" s="9"/>
      <c r="AP63" s="19"/>
      <c r="AQ63" s="9"/>
      <c r="AR63" s="19"/>
      <c r="AS63" s="14"/>
      <c r="AT63" s="9"/>
      <c r="AU63" s="19"/>
      <c r="AV63" s="19"/>
      <c r="AW63" s="19"/>
      <c r="AX63" s="9"/>
      <c r="AY63" s="19"/>
      <c r="BA63" s="18" t="s">
        <v>126</v>
      </c>
      <c r="BB63" s="290"/>
      <c r="BC63" s="85"/>
      <c r="BD63" s="85"/>
    </row>
    <row r="64" spans="1:56" ht="15.6">
      <c r="A64" s="41"/>
      <c r="B64" s="42" t="s">
        <v>127</v>
      </c>
      <c r="C64" s="14"/>
      <c r="D64" s="9"/>
      <c r="E64" s="19"/>
      <c r="F64" s="19"/>
      <c r="G64" s="19"/>
      <c r="H64" s="19"/>
      <c r="I64" s="19"/>
      <c r="J64" s="14"/>
      <c r="K64" s="9"/>
      <c r="L64" s="19"/>
      <c r="M64" s="9"/>
      <c r="N64" s="19"/>
      <c r="O64" s="19"/>
      <c r="P64" s="19"/>
      <c r="Q64" s="14"/>
      <c r="R64" s="9"/>
      <c r="S64" s="9"/>
      <c r="T64" s="9"/>
      <c r="U64" s="9"/>
      <c r="V64" s="9"/>
      <c r="W64" s="9"/>
      <c r="X64" s="14"/>
      <c r="Y64" s="9"/>
      <c r="Z64" s="9"/>
      <c r="AA64" s="9"/>
      <c r="AB64" s="9"/>
      <c r="AC64" s="9"/>
      <c r="AD64" s="9"/>
      <c r="AE64" s="14"/>
      <c r="AF64" s="9"/>
      <c r="AG64" s="19"/>
      <c r="AH64" s="9"/>
      <c r="AI64" s="19"/>
      <c r="AJ64" s="9"/>
      <c r="AK64" s="19"/>
      <c r="AL64" s="14"/>
      <c r="AM64" s="9"/>
      <c r="AN64" s="19"/>
      <c r="AO64" s="9"/>
      <c r="AP64" s="19"/>
      <c r="AQ64" s="9"/>
      <c r="AR64" s="19"/>
      <c r="AS64" s="14"/>
      <c r="AT64" s="9"/>
      <c r="AU64" s="19"/>
      <c r="AV64" s="19"/>
      <c r="AW64" s="19"/>
      <c r="AX64" s="9"/>
      <c r="AY64" s="19"/>
      <c r="BA64" s="42" t="s">
        <v>127</v>
      </c>
      <c r="BB64" s="290">
        <f t="shared" ref="BB64:BB72" si="66">+AT64</f>
        <v>0</v>
      </c>
      <c r="BC64" s="85">
        <f t="shared" ref="BC64:BC72" si="67">+AV64</f>
        <v>0</v>
      </c>
      <c r="BD64" s="85">
        <f t="shared" ref="BD64:BD72" si="68">+BB64+BC64</f>
        <v>0</v>
      </c>
    </row>
    <row r="65" spans="1:56" ht="15.6">
      <c r="A65" s="41">
        <v>51</v>
      </c>
      <c r="B65" s="41" t="s">
        <v>128</v>
      </c>
      <c r="C65" s="14"/>
      <c r="D65" s="9">
        <v>2903840.8198607932</v>
      </c>
      <c r="E65" s="19">
        <v>29.143031682347559</v>
      </c>
      <c r="F65" s="9">
        <v>461275.99281627778</v>
      </c>
      <c r="G65" s="19">
        <v>32.214260270708692</v>
      </c>
      <c r="H65" s="9">
        <v>3365116.812677071</v>
      </c>
      <c r="I65" s="19">
        <v>29.528929560170859</v>
      </c>
      <c r="J65" s="14"/>
      <c r="K65" s="9">
        <f>+'[42]Apr-Jun'!$G$65</f>
        <v>2204737.5464842818</v>
      </c>
      <c r="L65" s="19">
        <f t="shared" ref="L65:L72" si="69">+K65/$K$110</f>
        <v>11.931043598053368</v>
      </c>
      <c r="M65" s="9">
        <f>+'[42]Apr-Jun'!$H$65</f>
        <v>420354.93126371299</v>
      </c>
      <c r="N65" s="19">
        <f t="shared" ref="N65:N72" si="70">+M65/$M$110</f>
        <v>15.504386665082361</v>
      </c>
      <c r="O65" s="9">
        <f t="shared" ref="O65:O72" si="71">+K65+M65</f>
        <v>2625092.4777479949</v>
      </c>
      <c r="P65" s="19">
        <f t="shared" ref="P65:P72" si="72">+O65/$O$110</f>
        <v>12.388238325961977</v>
      </c>
      <c r="Q65" s="14"/>
      <c r="R65" s="9">
        <v>2708806.3026221222</v>
      </c>
      <c r="S65" s="19">
        <f t="shared" ref="S65:S72" si="73">+R65/$R$110</f>
        <v>43.601112280041242</v>
      </c>
      <c r="T65" s="9">
        <v>495952.92951151537</v>
      </c>
      <c r="U65" s="19">
        <f t="shared" ref="U65:U72" si="74">+T65/$T$110</f>
        <v>50.279088555506426</v>
      </c>
      <c r="V65" s="9">
        <f t="shared" ref="V65:V72" si="75">+R65+T65</f>
        <v>3204759.2321336376</v>
      </c>
      <c r="W65" s="19">
        <f t="shared" ref="W65:W72" si="76">+V65/$V$110</f>
        <v>44.516109404420519</v>
      </c>
      <c r="X65" s="14"/>
      <c r="Y65" s="9">
        <f>+[43]Optima!G65</f>
        <v>935672.59315228276</v>
      </c>
      <c r="Z65" s="19">
        <f t="shared" ref="Z65:Z72" si="77">+Y65/$Y$110</f>
        <v>8.5384051791528215</v>
      </c>
      <c r="AA65" s="9">
        <f>+[43]Optima!H65</f>
        <v>122777.27684771735</v>
      </c>
      <c r="AB65" s="19">
        <f t="shared" ref="AB65:AB72" si="78">+AA65/$AA$110</f>
        <v>7.7766200182237997</v>
      </c>
      <c r="AC65" s="9">
        <f t="shared" ref="AC65:AC71" si="79">+Y65+AA65</f>
        <v>1058449.8700000001</v>
      </c>
      <c r="AD65" s="19">
        <f t="shared" ref="AD65:AD72" si="80">+AC65/$AC$110</f>
        <v>8.4424741569090394</v>
      </c>
      <c r="AE65" s="14"/>
      <c r="AF65" s="9">
        <v>559579.80999999959</v>
      </c>
      <c r="AG65" s="19">
        <f t="shared" ref="AG65:AG72" si="81">+AF65/$AF$110</f>
        <v>7.3303877543000064</v>
      </c>
      <c r="AH65" s="9">
        <v>75763.739999999991</v>
      </c>
      <c r="AI65" s="19">
        <f t="shared" ref="AI65:AI72" si="82">+AH65/$AH$110</f>
        <v>7.866653514692139</v>
      </c>
      <c r="AJ65" s="9">
        <f t="shared" ref="AJ65:AJ71" si="83">+AF65+AH65</f>
        <v>635343.54999999958</v>
      </c>
      <c r="AK65" s="19">
        <f t="shared" ref="AK65:AK72" si="84">+AJ65/$AJ$110</f>
        <v>7.3904656383770657</v>
      </c>
      <c r="AL65" s="14"/>
      <c r="AM65" s="9">
        <f>+'[45]Apr-Jun'!$G$65</f>
        <v>1408149</v>
      </c>
      <c r="AN65" s="19" t="e">
        <f t="shared" ref="AN65:AN72" si="85">+AM65/$AM$110</f>
        <v>#DIV/0!</v>
      </c>
      <c r="AO65" s="9">
        <f>+'[45]Apr-Jun'!$H$65</f>
        <v>143082</v>
      </c>
      <c r="AP65" s="19" t="e">
        <f t="shared" ref="AP65:AP72" si="86">+AO65/$AO$110</f>
        <v>#DIV/0!</v>
      </c>
      <c r="AQ65" s="9">
        <f t="shared" ref="AQ65:AQ71" si="87">+AM65+AO65</f>
        <v>1551231</v>
      </c>
      <c r="AR65" s="19" t="e">
        <f t="shared" ref="AR65:AR72" si="88">+AQ65/$AQ$110</f>
        <v>#DIV/0!</v>
      </c>
      <c r="AS65" s="14"/>
      <c r="AT65" s="9">
        <f t="shared" ref="AT65:AT71" si="89">+D65+K65+R65+Y65+AF65+AM65</f>
        <v>10720786.072119478</v>
      </c>
      <c r="AU65" s="19">
        <f>+AT65/$AT$110</f>
        <v>20.13372559691458</v>
      </c>
      <c r="AV65" s="19">
        <f t="shared" ref="AV65:AV71" si="90">+F65+M65+T65+AA65+AH65+AO65</f>
        <v>1719206.8704392235</v>
      </c>
      <c r="AW65" s="19">
        <f t="shared" ref="AW65:AW72" si="91">+AV65/$AV$110</f>
        <v>22.410601330125186</v>
      </c>
      <c r="AX65" s="9">
        <f t="shared" ref="AX65:AX72" si="92">+AT65+AV65</f>
        <v>12439992.942558702</v>
      </c>
      <c r="AY65" s="19">
        <f t="shared" ref="AY65:AY72" si="93">+AX65/$AX$110</f>
        <v>20.420446299544974</v>
      </c>
      <c r="BA65" s="41" t="s">
        <v>128</v>
      </c>
      <c r="BB65" s="290">
        <f t="shared" si="66"/>
        <v>10720786.072119478</v>
      </c>
      <c r="BC65" s="85">
        <f t="shared" si="67"/>
        <v>1719206.8704392235</v>
      </c>
      <c r="BD65" s="85">
        <f t="shared" si="68"/>
        <v>12439992.942558702</v>
      </c>
    </row>
    <row r="66" spans="1:56" ht="15.6">
      <c r="A66" s="41">
        <v>52</v>
      </c>
      <c r="B66" s="41" t="s">
        <v>129</v>
      </c>
      <c r="C66" s="14"/>
      <c r="D66" s="9">
        <v>1727399.5453906674</v>
      </c>
      <c r="E66" s="19">
        <v>17.336232528684651</v>
      </c>
      <c r="F66" s="9">
        <v>304319.5230965793</v>
      </c>
      <c r="G66" s="19">
        <v>21.252847482127194</v>
      </c>
      <c r="H66" s="9">
        <v>2031719.0684872468</v>
      </c>
      <c r="I66" s="19">
        <v>17.828352654328246</v>
      </c>
      <c r="J66" s="14"/>
      <c r="K66" s="9">
        <f>+'[42]Apr-Jun'!$G$66</f>
        <v>1975914.7758517563</v>
      </c>
      <c r="L66" s="19">
        <f t="shared" si="69"/>
        <v>10.692758135460558</v>
      </c>
      <c r="M66" s="9">
        <f>+'[42]Apr-Jun'!$H$66</f>
        <v>355012.49064536468</v>
      </c>
      <c r="N66" s="19">
        <f t="shared" si="70"/>
        <v>13.094293694502976</v>
      </c>
      <c r="O66" s="9">
        <f t="shared" si="71"/>
        <v>2330927.2664971212</v>
      </c>
      <c r="P66" s="19">
        <f t="shared" si="72"/>
        <v>11.000024853456415</v>
      </c>
      <c r="Q66" s="14"/>
      <c r="R66" s="9">
        <v>592289.42139468202</v>
      </c>
      <c r="S66" s="19">
        <f t="shared" si="73"/>
        <v>9.5335268304389729</v>
      </c>
      <c r="T66" s="9">
        <v>109339.1126037366</v>
      </c>
      <c r="U66" s="19">
        <f t="shared" si="74"/>
        <v>11.08466267272269</v>
      </c>
      <c r="V66" s="9">
        <f t="shared" si="75"/>
        <v>701628.5339984186</v>
      </c>
      <c r="W66" s="19">
        <f t="shared" si="76"/>
        <v>9.7460590073539546</v>
      </c>
      <c r="X66" s="14"/>
      <c r="Y66" s="9">
        <f>+[43]Optima!G66</f>
        <v>563846.00244249834</v>
      </c>
      <c r="Z66" s="19">
        <f t="shared" si="77"/>
        <v>5.1453314575348443</v>
      </c>
      <c r="AA66" s="9">
        <f>+[43]Optima!H66</f>
        <v>73986.859557501681</v>
      </c>
      <c r="AB66" s="19">
        <f t="shared" si="78"/>
        <v>4.6862718240120138</v>
      </c>
      <c r="AC66" s="9">
        <f t="shared" si="79"/>
        <v>637832.86199999996</v>
      </c>
      <c r="AD66" s="19">
        <f t="shared" si="80"/>
        <v>5.0875224292505496</v>
      </c>
      <c r="AE66" s="14"/>
      <c r="AF66" s="9">
        <v>218582.94000000006</v>
      </c>
      <c r="AG66" s="19">
        <f t="shared" si="81"/>
        <v>2.863394422101996</v>
      </c>
      <c r="AH66" s="9">
        <v>30269.229999999996</v>
      </c>
      <c r="AI66" s="19">
        <f t="shared" si="82"/>
        <v>3.1428958571280239</v>
      </c>
      <c r="AJ66" s="9">
        <f t="shared" si="83"/>
        <v>248852.17000000004</v>
      </c>
      <c r="AK66" s="19">
        <f t="shared" si="84"/>
        <v>2.8947069839940447</v>
      </c>
      <c r="AL66" s="14"/>
      <c r="AM66" s="9">
        <f>+'[45]Apr-Jun'!$G$66</f>
        <v>1408149</v>
      </c>
      <c r="AN66" s="19" t="e">
        <f t="shared" si="85"/>
        <v>#DIV/0!</v>
      </c>
      <c r="AO66" s="9">
        <f>+'[45]Apr-Jun'!$H$66</f>
        <v>143082</v>
      </c>
      <c r="AP66" s="19" t="e">
        <f t="shared" si="86"/>
        <v>#DIV/0!</v>
      </c>
      <c r="AQ66" s="9">
        <f t="shared" si="87"/>
        <v>1551231</v>
      </c>
      <c r="AR66" s="19" t="e">
        <f t="shared" si="88"/>
        <v>#DIV/0!</v>
      </c>
      <c r="AS66" s="14"/>
      <c r="AT66" s="9">
        <f t="shared" si="89"/>
        <v>6486181.6850796044</v>
      </c>
      <c r="AU66" s="19">
        <f t="shared" ref="AU66:AU101" si="94">+AT66/$AT$110</f>
        <v>12.181103264315784</v>
      </c>
      <c r="AV66" s="19">
        <f t="shared" si="90"/>
        <v>1016009.2159031823</v>
      </c>
      <c r="AW66" s="19">
        <f t="shared" si="91"/>
        <v>13.244117317610636</v>
      </c>
      <c r="AX66" s="9">
        <f t="shared" si="92"/>
        <v>7502190.9009827869</v>
      </c>
      <c r="AY66" s="19">
        <f t="shared" si="93"/>
        <v>12.314965702138382</v>
      </c>
      <c r="BA66" s="41" t="s">
        <v>129</v>
      </c>
      <c r="BB66" s="290">
        <f t="shared" si="66"/>
        <v>6486181.6850796044</v>
      </c>
      <c r="BC66" s="85">
        <f t="shared" si="67"/>
        <v>1016009.2159031823</v>
      </c>
      <c r="BD66" s="85">
        <f t="shared" si="68"/>
        <v>7502190.9009827869</v>
      </c>
    </row>
    <row r="67" spans="1:56" ht="15.6">
      <c r="A67" s="41">
        <v>53</v>
      </c>
      <c r="B67" s="41" t="s">
        <v>130</v>
      </c>
      <c r="C67" s="14"/>
      <c r="D67" s="9">
        <v>262009.15347146263</v>
      </c>
      <c r="E67" s="19">
        <v>2.6295315529898597</v>
      </c>
      <c r="F67" s="9">
        <v>38877.55671555263</v>
      </c>
      <c r="G67" s="19">
        <v>2.7151027806098629</v>
      </c>
      <c r="H67" s="9">
        <v>300886.71018701524</v>
      </c>
      <c r="I67" s="19">
        <v>2.6402835221745811</v>
      </c>
      <c r="J67" s="14"/>
      <c r="K67" s="9">
        <f>+'[42]Apr-Jun'!$G$67</f>
        <v>2141690.7040732894</v>
      </c>
      <c r="L67" s="19">
        <f t="shared" si="69"/>
        <v>11.589862568717406</v>
      </c>
      <c r="M67" s="9">
        <f>+'[42]Apr-Jun'!$H$67</f>
        <v>411396.19167255861</v>
      </c>
      <c r="N67" s="19">
        <f t="shared" si="70"/>
        <v>15.173952186211221</v>
      </c>
      <c r="O67" s="9">
        <f t="shared" si="71"/>
        <v>2553086.8957458478</v>
      </c>
      <c r="P67" s="19">
        <f t="shared" si="72"/>
        <v>12.048432274097685</v>
      </c>
      <c r="Q67" s="14"/>
      <c r="R67" s="9">
        <v>105534.91431314197</v>
      </c>
      <c r="S67" s="19">
        <f t="shared" si="73"/>
        <v>1.6986964494204126</v>
      </c>
      <c r="T67" s="9">
        <v>19048.733093860086</v>
      </c>
      <c r="U67" s="19">
        <f t="shared" si="74"/>
        <v>1.9311367694505359</v>
      </c>
      <c r="V67" s="9">
        <f t="shared" si="75"/>
        <v>124583.64740700205</v>
      </c>
      <c r="W67" s="19">
        <f t="shared" si="76"/>
        <v>1.7305447543026495</v>
      </c>
      <c r="X67" s="14"/>
      <c r="Y67" s="9">
        <f>+[43]Optima!G67</f>
        <v>621862.66075838811</v>
      </c>
      <c r="Z67" s="19">
        <f t="shared" si="77"/>
        <v>5.6747578182799323</v>
      </c>
      <c r="AA67" s="9">
        <f>+[43]Optima!H67</f>
        <v>81599.701241612114</v>
      </c>
      <c r="AB67" s="19">
        <f t="shared" si="78"/>
        <v>5.1684634685591657</v>
      </c>
      <c r="AC67" s="9">
        <f t="shared" si="79"/>
        <v>703462.3620000002</v>
      </c>
      <c r="AD67" s="19">
        <f t="shared" si="80"/>
        <v>5.6110005583383868</v>
      </c>
      <c r="AE67" s="14"/>
      <c r="AF67" s="9">
        <v>241100.36999999994</v>
      </c>
      <c r="AG67" s="19">
        <f t="shared" si="81"/>
        <v>3.15836841898424</v>
      </c>
      <c r="AH67" s="9">
        <v>36601.039999999979</v>
      </c>
      <c r="AI67" s="19">
        <f t="shared" si="82"/>
        <v>3.800336413664207</v>
      </c>
      <c r="AJ67" s="9">
        <f t="shared" si="83"/>
        <v>277701.40999999992</v>
      </c>
      <c r="AK67" s="19">
        <f t="shared" si="84"/>
        <v>3.2302881304671498</v>
      </c>
      <c r="AL67" s="14"/>
      <c r="AM67" s="9">
        <f>+'[45]Apr-Jun'!$G$67</f>
        <v>1408149</v>
      </c>
      <c r="AN67" s="19" t="e">
        <f t="shared" si="85"/>
        <v>#DIV/0!</v>
      </c>
      <c r="AO67" s="9">
        <f>+'[45]Apr-Jun'!$H$67</f>
        <v>143082</v>
      </c>
      <c r="AP67" s="19" t="e">
        <f t="shared" si="86"/>
        <v>#DIV/0!</v>
      </c>
      <c r="AQ67" s="9">
        <f t="shared" si="87"/>
        <v>1551231</v>
      </c>
      <c r="AR67" s="19" t="e">
        <f t="shared" si="88"/>
        <v>#DIV/0!</v>
      </c>
      <c r="AS67" s="14"/>
      <c r="AT67" s="9">
        <f t="shared" si="89"/>
        <v>4780346.8026162824</v>
      </c>
      <c r="AU67" s="19">
        <f t="shared" si="94"/>
        <v>8.9775311375965661</v>
      </c>
      <c r="AV67" s="19">
        <f t="shared" si="90"/>
        <v>730605.22272358346</v>
      </c>
      <c r="AW67" s="19">
        <f t="shared" si="91"/>
        <v>9.5237534573035365</v>
      </c>
      <c r="AX67" s="9">
        <f t="shared" si="92"/>
        <v>5510952.0253398661</v>
      </c>
      <c r="AY67" s="19">
        <f t="shared" si="93"/>
        <v>9.0463154129148986</v>
      </c>
      <c r="BA67" s="41" t="s">
        <v>130</v>
      </c>
      <c r="BB67" s="290">
        <f t="shared" si="66"/>
        <v>4780346.8026162824</v>
      </c>
      <c r="BC67" s="85">
        <f t="shared" si="67"/>
        <v>730605.22272358346</v>
      </c>
      <c r="BD67" s="85">
        <f t="shared" si="68"/>
        <v>5510952.0253398661</v>
      </c>
    </row>
    <row r="68" spans="1:56" ht="15.6">
      <c r="A68" s="41">
        <v>54</v>
      </c>
      <c r="B68" s="41" t="s">
        <v>131</v>
      </c>
      <c r="C68" s="14"/>
      <c r="D68" s="9">
        <v>515521.46307526762</v>
      </c>
      <c r="E68" s="19">
        <v>5.1737885315810521</v>
      </c>
      <c r="F68" s="9">
        <v>82229.516961271904</v>
      </c>
      <c r="G68" s="19">
        <v>5.7426857295392066</v>
      </c>
      <c r="H68" s="9">
        <v>597750.98003653949</v>
      </c>
      <c r="I68" s="19">
        <v>5.2452700950907287</v>
      </c>
      <c r="J68" s="14"/>
      <c r="K68" s="9">
        <f>+'[42]Apr-Jun'!$G$68</f>
        <v>1702687.3315778854</v>
      </c>
      <c r="L68" s="19">
        <f t="shared" si="69"/>
        <v>9.2141746392006354</v>
      </c>
      <c r="M68" s="9">
        <f>+'[42]Apr-Jun'!$H$68</f>
        <v>253239.64592672142</v>
      </c>
      <c r="N68" s="19">
        <f t="shared" si="70"/>
        <v>9.3405003661375563</v>
      </c>
      <c r="O68" s="9">
        <f t="shared" si="71"/>
        <v>1955926.9775046068</v>
      </c>
      <c r="P68" s="19">
        <f t="shared" si="72"/>
        <v>9.2303375027352583</v>
      </c>
      <c r="Q68" s="14"/>
      <c r="R68" s="9">
        <v>156789.17339089821</v>
      </c>
      <c r="S68" s="19">
        <f t="shared" si="73"/>
        <v>2.5236881451043542</v>
      </c>
      <c r="T68" s="9">
        <v>28184.521396373293</v>
      </c>
      <c r="U68" s="19">
        <f t="shared" si="74"/>
        <v>2.8573115770856949</v>
      </c>
      <c r="V68" s="9">
        <f t="shared" si="75"/>
        <v>184973.6947872715</v>
      </c>
      <c r="W68" s="19">
        <f t="shared" si="76"/>
        <v>2.5694002693013225</v>
      </c>
      <c r="X68" s="14"/>
      <c r="Y68" s="9">
        <f>+[43]Optima!G68</f>
        <v>565088.64510463434</v>
      </c>
      <c r="Z68" s="19">
        <f t="shared" si="77"/>
        <v>5.156671093450087</v>
      </c>
      <c r="AA68" s="9">
        <f>+[43]Optima!H68</f>
        <v>74149.916895365823</v>
      </c>
      <c r="AB68" s="19">
        <f t="shared" si="78"/>
        <v>4.6965997526834196</v>
      </c>
      <c r="AC68" s="9">
        <f t="shared" si="79"/>
        <v>639238.56200000015</v>
      </c>
      <c r="AD68" s="19">
        <f t="shared" si="80"/>
        <v>5.0987346616469402</v>
      </c>
      <c r="AE68" s="14"/>
      <c r="AF68" s="9">
        <v>186645.40000000005</v>
      </c>
      <c r="AG68" s="19">
        <f t="shared" si="81"/>
        <v>2.4450187982236669</v>
      </c>
      <c r="AH68" s="9">
        <v>11580.039999999997</v>
      </c>
      <c r="AI68" s="19">
        <f t="shared" si="82"/>
        <v>1.2023715086699198</v>
      </c>
      <c r="AJ68" s="9">
        <f t="shared" si="83"/>
        <v>198225.44000000006</v>
      </c>
      <c r="AK68" s="19">
        <f t="shared" si="84"/>
        <v>2.3058049506793235</v>
      </c>
      <c r="AL68" s="14"/>
      <c r="AM68" s="9">
        <f>+'[45]Apr-Jun'!$G$68</f>
        <v>1408149</v>
      </c>
      <c r="AN68" s="19" t="e">
        <f t="shared" si="85"/>
        <v>#DIV/0!</v>
      </c>
      <c r="AO68" s="9">
        <f>+'[45]Apr-Jun'!$H$68</f>
        <v>143082</v>
      </c>
      <c r="AP68" s="19" t="e">
        <f t="shared" si="86"/>
        <v>#DIV/0!</v>
      </c>
      <c r="AQ68" s="9">
        <f t="shared" si="87"/>
        <v>1551231</v>
      </c>
      <c r="AR68" s="19" t="e">
        <f t="shared" si="88"/>
        <v>#DIV/0!</v>
      </c>
      <c r="AS68" s="14"/>
      <c r="AT68" s="9">
        <f t="shared" si="89"/>
        <v>4534881.0131486859</v>
      </c>
      <c r="AU68" s="19">
        <f t="shared" si="94"/>
        <v>8.5165443391170097</v>
      </c>
      <c r="AV68" s="19">
        <f t="shared" si="90"/>
        <v>592465.6411797324</v>
      </c>
      <c r="AW68" s="19">
        <f t="shared" si="91"/>
        <v>7.7230445704790833</v>
      </c>
      <c r="AX68" s="9">
        <f t="shared" si="92"/>
        <v>5127346.654328418</v>
      </c>
      <c r="AY68" s="19">
        <f t="shared" si="93"/>
        <v>8.4166210943468123</v>
      </c>
      <c r="BA68" s="41" t="s">
        <v>131</v>
      </c>
      <c r="BB68" s="290">
        <f t="shared" si="66"/>
        <v>4534881.0131486859</v>
      </c>
      <c r="BC68" s="85">
        <f t="shared" si="67"/>
        <v>592465.6411797324</v>
      </c>
      <c r="BD68" s="85">
        <f t="shared" si="68"/>
        <v>5127346.654328418</v>
      </c>
    </row>
    <row r="69" spans="1:56" ht="15.6">
      <c r="A69" s="41">
        <v>55</v>
      </c>
      <c r="B69" s="41" t="s">
        <v>132</v>
      </c>
      <c r="C69" s="14"/>
      <c r="D69" s="9">
        <v>92603.199133607704</v>
      </c>
      <c r="E69" s="19">
        <v>0.92936842397815866</v>
      </c>
      <c r="F69" s="9">
        <v>12530.299908805555</v>
      </c>
      <c r="G69" s="19">
        <v>0.87508205243421711</v>
      </c>
      <c r="H69" s="9">
        <v>105133.49904241326</v>
      </c>
      <c r="I69" s="19">
        <v>0.922547376644553</v>
      </c>
      <c r="J69" s="14"/>
      <c r="K69" s="9">
        <f>+'[42]Apr-Jun'!$G$69</f>
        <v>1886167.0347748436</v>
      </c>
      <c r="L69" s="19">
        <f t="shared" si="69"/>
        <v>10.207083904837077</v>
      </c>
      <c r="M69" s="9">
        <f>+'[42]Apr-Jun'!$H$69</f>
        <v>263775.12659301516</v>
      </c>
      <c r="N69" s="19">
        <f t="shared" si="70"/>
        <v>9.7290914205154611</v>
      </c>
      <c r="O69" s="9">
        <f t="shared" si="71"/>
        <v>2149942.1613678588</v>
      </c>
      <c r="P69" s="19">
        <f t="shared" si="72"/>
        <v>10.14592670842115</v>
      </c>
      <c r="Q69" s="14"/>
      <c r="R69" s="9">
        <v>55080.111837449847</v>
      </c>
      <c r="S69" s="19">
        <f t="shared" si="73"/>
        <v>0.88657285620502913</v>
      </c>
      <c r="T69" s="9">
        <v>9947.1108591582688</v>
      </c>
      <c r="U69" s="19">
        <f t="shared" si="74"/>
        <v>1.0084256750971481</v>
      </c>
      <c r="V69" s="9">
        <f t="shared" si="75"/>
        <v>65027.222696608114</v>
      </c>
      <c r="W69" s="19">
        <f t="shared" si="76"/>
        <v>0.9032687793836468</v>
      </c>
      <c r="X69" s="14"/>
      <c r="Y69" s="9">
        <f>+[43]Optima!G69</f>
        <v>726061.88741779223</v>
      </c>
      <c r="Z69" s="19">
        <f t="shared" si="77"/>
        <v>6.6256195011844081</v>
      </c>
      <c r="AA69" s="9">
        <f>+[43]Optima!H69</f>
        <v>95272.536582208209</v>
      </c>
      <c r="AB69" s="19">
        <f t="shared" si="78"/>
        <v>6.0344905359898791</v>
      </c>
      <c r="AC69" s="9">
        <f t="shared" si="79"/>
        <v>821334.42400000046</v>
      </c>
      <c r="AD69" s="19">
        <f t="shared" si="80"/>
        <v>6.5511790830488508</v>
      </c>
      <c r="AE69" s="14"/>
      <c r="AF69" s="9">
        <v>213298.35</v>
      </c>
      <c r="AG69" s="19">
        <f t="shared" si="81"/>
        <v>2.7941673107405323</v>
      </c>
      <c r="AH69" s="9">
        <v>28798.799999999996</v>
      </c>
      <c r="AI69" s="19">
        <f t="shared" si="82"/>
        <v>2.9902190842072471</v>
      </c>
      <c r="AJ69" s="9">
        <f t="shared" si="83"/>
        <v>242097.15</v>
      </c>
      <c r="AK69" s="19">
        <f t="shared" si="84"/>
        <v>2.816131002233389</v>
      </c>
      <c r="AL69" s="14"/>
      <c r="AM69" s="9">
        <f>+'[45]Apr-Jun'!$G$69</f>
        <v>1408149</v>
      </c>
      <c r="AN69" s="19" t="e">
        <f t="shared" si="85"/>
        <v>#DIV/0!</v>
      </c>
      <c r="AO69" s="9">
        <f>+'[45]Apr-Jun'!$H$69</f>
        <v>143084</v>
      </c>
      <c r="AP69" s="19" t="e">
        <f t="shared" si="86"/>
        <v>#DIV/0!</v>
      </c>
      <c r="AQ69" s="9">
        <f t="shared" si="87"/>
        <v>1551233</v>
      </c>
      <c r="AR69" s="19" t="e">
        <f t="shared" si="88"/>
        <v>#DIV/0!</v>
      </c>
      <c r="AS69" s="14"/>
      <c r="AT69" s="9">
        <f t="shared" si="89"/>
        <v>4381359.5831636935</v>
      </c>
      <c r="AU69" s="19">
        <f t="shared" si="94"/>
        <v>8.2282298140653314</v>
      </c>
      <c r="AV69" s="19">
        <f t="shared" si="90"/>
        <v>553407.8739431873</v>
      </c>
      <c r="AW69" s="19">
        <f t="shared" si="91"/>
        <v>7.2139097680108888</v>
      </c>
      <c r="AX69" s="9">
        <f t="shared" si="92"/>
        <v>4934767.4571068808</v>
      </c>
      <c r="AY69" s="19">
        <f t="shared" si="93"/>
        <v>8.1004992787292061</v>
      </c>
      <c r="BA69" s="41" t="s">
        <v>132</v>
      </c>
      <c r="BB69" s="290">
        <f t="shared" si="66"/>
        <v>4381359.5831636935</v>
      </c>
      <c r="BC69" s="85">
        <f t="shared" si="67"/>
        <v>553407.8739431873</v>
      </c>
      <c r="BD69" s="85">
        <f t="shared" si="68"/>
        <v>4934767.4571068808</v>
      </c>
    </row>
    <row r="70" spans="1:56" ht="15.6">
      <c r="A70" s="41">
        <v>56</v>
      </c>
      <c r="B70" s="41" t="s">
        <v>133</v>
      </c>
      <c r="C70" s="14"/>
      <c r="D70" s="9">
        <v>0</v>
      </c>
      <c r="E70" s="19">
        <v>0</v>
      </c>
      <c r="F70" s="9">
        <v>0</v>
      </c>
      <c r="G70" s="19">
        <v>0</v>
      </c>
      <c r="H70" s="9">
        <v>0</v>
      </c>
      <c r="I70" s="19">
        <v>0</v>
      </c>
      <c r="J70" s="14"/>
      <c r="K70" s="9">
        <f>+'[42]Apr-Jun'!$G$70</f>
        <v>0</v>
      </c>
      <c r="L70" s="19">
        <f t="shared" si="69"/>
        <v>0</v>
      </c>
      <c r="M70" s="9">
        <f>+'[42]Apr-Jun'!$H$70</f>
        <v>0</v>
      </c>
      <c r="N70" s="19">
        <f t="shared" si="70"/>
        <v>0</v>
      </c>
      <c r="O70" s="9">
        <f t="shared" si="71"/>
        <v>0</v>
      </c>
      <c r="P70" s="19">
        <f t="shared" si="72"/>
        <v>0</v>
      </c>
      <c r="Q70" s="14"/>
      <c r="R70" s="9">
        <v>0</v>
      </c>
      <c r="S70" s="19">
        <f t="shared" si="73"/>
        <v>0</v>
      </c>
      <c r="T70" s="9">
        <v>0</v>
      </c>
      <c r="U70" s="19">
        <f t="shared" si="74"/>
        <v>0</v>
      </c>
      <c r="V70" s="9">
        <f t="shared" si="75"/>
        <v>0</v>
      </c>
      <c r="W70" s="19">
        <f t="shared" si="76"/>
        <v>0</v>
      </c>
      <c r="X70" s="14"/>
      <c r="Y70" s="9">
        <f>+[43]Optima!G70</f>
        <v>0</v>
      </c>
      <c r="Z70" s="19">
        <f t="shared" si="77"/>
        <v>0</v>
      </c>
      <c r="AA70" s="9">
        <f>+[43]Optima!H70</f>
        <v>0</v>
      </c>
      <c r="AB70" s="19">
        <f t="shared" si="78"/>
        <v>0</v>
      </c>
      <c r="AC70" s="9">
        <f t="shared" si="79"/>
        <v>0</v>
      </c>
      <c r="AD70" s="19">
        <f t="shared" si="80"/>
        <v>0</v>
      </c>
      <c r="AE70" s="14"/>
      <c r="AF70" s="9">
        <v>0</v>
      </c>
      <c r="AG70" s="19">
        <f t="shared" si="81"/>
        <v>0</v>
      </c>
      <c r="AH70" s="9">
        <v>0</v>
      </c>
      <c r="AI70" s="19">
        <f t="shared" si="82"/>
        <v>0</v>
      </c>
      <c r="AJ70" s="9">
        <f t="shared" si="83"/>
        <v>0</v>
      </c>
      <c r="AK70" s="19">
        <f t="shared" si="84"/>
        <v>0</v>
      </c>
      <c r="AL70" s="14"/>
      <c r="AM70" s="9"/>
      <c r="AN70" s="19" t="e">
        <f t="shared" si="85"/>
        <v>#DIV/0!</v>
      </c>
      <c r="AO70" s="9"/>
      <c r="AP70" s="19" t="e">
        <f t="shared" si="86"/>
        <v>#DIV/0!</v>
      </c>
      <c r="AQ70" s="9">
        <f t="shared" si="87"/>
        <v>0</v>
      </c>
      <c r="AR70" s="19" t="e">
        <f t="shared" si="88"/>
        <v>#DIV/0!</v>
      </c>
      <c r="AS70" s="14"/>
      <c r="AT70" s="9">
        <f t="shared" si="89"/>
        <v>0</v>
      </c>
      <c r="AU70" s="19">
        <f t="shared" si="94"/>
        <v>0</v>
      </c>
      <c r="AV70" s="19">
        <f t="shared" si="90"/>
        <v>0</v>
      </c>
      <c r="AW70" s="19">
        <f t="shared" si="91"/>
        <v>0</v>
      </c>
      <c r="AX70" s="9">
        <f t="shared" si="92"/>
        <v>0</v>
      </c>
      <c r="AY70" s="19">
        <f t="shared" si="93"/>
        <v>0</v>
      </c>
      <c r="BA70" s="41" t="s">
        <v>133</v>
      </c>
      <c r="BB70" s="290">
        <f t="shared" si="66"/>
        <v>0</v>
      </c>
      <c r="BC70" s="85">
        <f t="shared" si="67"/>
        <v>0</v>
      </c>
      <c r="BD70" s="85">
        <f t="shared" si="68"/>
        <v>0</v>
      </c>
    </row>
    <row r="71" spans="1:56" ht="15.6">
      <c r="A71" s="41">
        <v>57</v>
      </c>
      <c r="B71" s="41" t="s">
        <v>134</v>
      </c>
      <c r="C71" s="14"/>
      <c r="D71" s="9">
        <v>0</v>
      </c>
      <c r="E71" s="19">
        <v>0</v>
      </c>
      <c r="F71" s="9">
        <v>0</v>
      </c>
      <c r="G71" s="19">
        <v>0</v>
      </c>
      <c r="H71" s="9">
        <v>0</v>
      </c>
      <c r="I71" s="19">
        <v>0</v>
      </c>
      <c r="J71" s="14"/>
      <c r="K71" s="9">
        <f>+'[42]Apr-Jun'!$G$71</f>
        <v>0</v>
      </c>
      <c r="L71" s="19">
        <f t="shared" si="69"/>
        <v>0</v>
      </c>
      <c r="M71" s="9">
        <f>+'[42]Apr-Jun'!$H$71</f>
        <v>0</v>
      </c>
      <c r="N71" s="19">
        <f t="shared" si="70"/>
        <v>0</v>
      </c>
      <c r="O71" s="9">
        <f t="shared" si="71"/>
        <v>0</v>
      </c>
      <c r="P71" s="19">
        <f t="shared" si="72"/>
        <v>0</v>
      </c>
      <c r="Q71" s="14"/>
      <c r="R71" s="9">
        <v>0</v>
      </c>
      <c r="S71" s="19">
        <f t="shared" si="73"/>
        <v>0</v>
      </c>
      <c r="T71" s="9">
        <v>0</v>
      </c>
      <c r="U71" s="19">
        <f t="shared" si="74"/>
        <v>0</v>
      </c>
      <c r="V71" s="9">
        <f t="shared" si="75"/>
        <v>0</v>
      </c>
      <c r="W71" s="19">
        <f t="shared" si="76"/>
        <v>0</v>
      </c>
      <c r="X71" s="14"/>
      <c r="Y71" s="9">
        <f>+[43]Optima!G71</f>
        <v>1579102.9124949963</v>
      </c>
      <c r="Z71" s="19">
        <f t="shared" si="77"/>
        <v>14.409976935455873</v>
      </c>
      <c r="AA71" s="9">
        <f>+[43]Optima!H71</f>
        <v>207207.04750500363</v>
      </c>
      <c r="AB71" s="19">
        <f t="shared" si="78"/>
        <v>13.124337946858603</v>
      </c>
      <c r="AC71" s="9">
        <f t="shared" si="79"/>
        <v>1786309.96</v>
      </c>
      <c r="AD71" s="19">
        <f t="shared" si="80"/>
        <v>14.248077401652681</v>
      </c>
      <c r="AE71" s="14"/>
      <c r="AF71" s="9">
        <v>0</v>
      </c>
      <c r="AG71" s="19">
        <f t="shared" si="81"/>
        <v>0</v>
      </c>
      <c r="AH71" s="9">
        <v>0</v>
      </c>
      <c r="AI71" s="19">
        <f t="shared" si="82"/>
        <v>0</v>
      </c>
      <c r="AJ71" s="9">
        <f t="shared" si="83"/>
        <v>0</v>
      </c>
      <c r="AK71" s="19">
        <f t="shared" si="84"/>
        <v>0</v>
      </c>
      <c r="AL71" s="14"/>
      <c r="AM71" s="9"/>
      <c r="AN71" s="19" t="e">
        <f t="shared" si="85"/>
        <v>#DIV/0!</v>
      </c>
      <c r="AO71" s="9"/>
      <c r="AP71" s="19" t="e">
        <f t="shared" si="86"/>
        <v>#DIV/0!</v>
      </c>
      <c r="AQ71" s="9">
        <f t="shared" si="87"/>
        <v>0</v>
      </c>
      <c r="AR71" s="19" t="e">
        <f t="shared" si="88"/>
        <v>#DIV/0!</v>
      </c>
      <c r="AS71" s="14"/>
      <c r="AT71" s="9">
        <f t="shared" si="89"/>
        <v>1579102.9124949963</v>
      </c>
      <c r="AU71" s="19">
        <f t="shared" si="94"/>
        <v>2.9655684308582995</v>
      </c>
      <c r="AV71" s="19">
        <f t="shared" si="90"/>
        <v>207207.04750500363</v>
      </c>
      <c r="AW71" s="19">
        <f t="shared" si="91"/>
        <v>2.7010330253278885</v>
      </c>
      <c r="AX71" s="9">
        <f t="shared" si="92"/>
        <v>1786309.96</v>
      </c>
      <c r="AY71" s="19">
        <f t="shared" si="93"/>
        <v>2.9322562143688451</v>
      </c>
      <c r="BA71" s="41" t="s">
        <v>134</v>
      </c>
      <c r="BB71" s="290">
        <f t="shared" si="66"/>
        <v>1579102.9124949963</v>
      </c>
      <c r="BC71" s="85">
        <f t="shared" si="67"/>
        <v>207207.04750500363</v>
      </c>
      <c r="BD71" s="85">
        <f t="shared" si="68"/>
        <v>1786309.96</v>
      </c>
    </row>
    <row r="72" spans="1:56" ht="15.6">
      <c r="A72" s="41">
        <v>58</v>
      </c>
      <c r="B72" s="41" t="s">
        <v>135</v>
      </c>
      <c r="C72" s="15"/>
      <c r="D72" s="31">
        <v>5501374.1809317982</v>
      </c>
      <c r="E72" s="32">
        <v>55.211952719581276</v>
      </c>
      <c r="F72" s="31">
        <v>899232.88949848711</v>
      </c>
      <c r="G72" s="32">
        <v>62.799978315419175</v>
      </c>
      <c r="H72" s="31">
        <v>6400607.0704302853</v>
      </c>
      <c r="I72" s="32">
        <v>56.165383208408961</v>
      </c>
      <c r="J72" s="33"/>
      <c r="K72" s="307">
        <f t="shared" ref="K72" si="95">SUM(K65:K71)</f>
        <v>9911197.3927620575</v>
      </c>
      <c r="L72" s="306">
        <f t="shared" si="69"/>
        <v>53.634922846269049</v>
      </c>
      <c r="M72" s="307">
        <f t="shared" ref="M72" si="96">SUM(M65:M71)</f>
        <v>1703778.3861013728</v>
      </c>
      <c r="N72" s="306">
        <f t="shared" si="70"/>
        <v>62.842224332449568</v>
      </c>
      <c r="O72" s="307">
        <f t="shared" si="71"/>
        <v>11614975.77886343</v>
      </c>
      <c r="P72" s="306">
        <f t="shared" si="72"/>
        <v>54.812959664672491</v>
      </c>
      <c r="Q72" s="305"/>
      <c r="R72" s="307">
        <v>3618499.9235582948</v>
      </c>
      <c r="S72" s="306">
        <f t="shared" si="73"/>
        <v>58.243596561210019</v>
      </c>
      <c r="T72" s="307">
        <v>662472.40746464359</v>
      </c>
      <c r="U72" s="306">
        <f t="shared" si="74"/>
        <v>67.160625249862491</v>
      </c>
      <c r="V72" s="304">
        <f t="shared" si="75"/>
        <v>4280972.3310229387</v>
      </c>
      <c r="W72" s="306">
        <f t="shared" si="76"/>
        <v>59.465382214762109</v>
      </c>
      <c r="X72" s="305"/>
      <c r="Y72" s="307">
        <f>SUM(Y65:Y71)</f>
        <v>4991634.7013705922</v>
      </c>
      <c r="Z72" s="306">
        <f t="shared" si="77"/>
        <v>45.550761985057967</v>
      </c>
      <c r="AA72" s="304">
        <f t="shared" ref="AA72" si="97">SUM(AA65:AA71)</f>
        <v>654993.33862940886</v>
      </c>
      <c r="AB72" s="306">
        <f t="shared" si="78"/>
        <v>41.486783546326883</v>
      </c>
      <c r="AC72" s="304">
        <f>SUM(AC65:AC71)</f>
        <v>5646628.040000001</v>
      </c>
      <c r="AD72" s="306">
        <f t="shared" si="80"/>
        <v>45.038988290846447</v>
      </c>
      <c r="AE72" s="305"/>
      <c r="AF72" s="304">
        <f t="shared" ref="AF72" si="98">SUM(AF65:AF71)</f>
        <v>1419206.8699999999</v>
      </c>
      <c r="AG72" s="306">
        <f t="shared" si="81"/>
        <v>18.591336704350443</v>
      </c>
      <c r="AH72" s="304">
        <f t="shared" ref="AH72" si="99">SUM(AH65:AH71)</f>
        <v>183012.84999999995</v>
      </c>
      <c r="AI72" s="306">
        <f t="shared" si="82"/>
        <v>19.002476378361536</v>
      </c>
      <c r="AJ72" s="304">
        <f>SUM(AJ65:AJ71)</f>
        <v>1602219.7199999993</v>
      </c>
      <c r="AK72" s="306">
        <f t="shared" si="84"/>
        <v>18.63739670575097</v>
      </c>
      <c r="AL72" s="305"/>
      <c r="AM72" s="304">
        <f t="shared" ref="AM72" si="100">SUM(AM65:AM71)</f>
        <v>7040745</v>
      </c>
      <c r="AN72" s="306" t="e">
        <f t="shared" si="85"/>
        <v>#DIV/0!</v>
      </c>
      <c r="AO72" s="304">
        <f t="shared" ref="AO72" si="101">SUM(AO65:AO71)</f>
        <v>715412</v>
      </c>
      <c r="AP72" s="306" t="e">
        <f t="shared" si="86"/>
        <v>#DIV/0!</v>
      </c>
      <c r="AQ72" s="9">
        <f>+AM72+AO72</f>
        <v>7756157</v>
      </c>
      <c r="AR72" s="306" t="e">
        <f t="shared" si="88"/>
        <v>#DIV/0!</v>
      </c>
      <c r="AS72" s="305"/>
      <c r="AT72" s="304">
        <f>SUM(AT65:AT71)</f>
        <v>32482658.068622738</v>
      </c>
      <c r="AU72" s="306">
        <f t="shared" si="94"/>
        <v>61.002702582867563</v>
      </c>
      <c r="AV72" s="306">
        <f>SUM(AV65:AV71)</f>
        <v>4818901.871693912</v>
      </c>
      <c r="AW72" s="306">
        <f t="shared" si="91"/>
        <v>62.816459468857211</v>
      </c>
      <c r="AX72" s="304">
        <f t="shared" si="92"/>
        <v>37301559.940316647</v>
      </c>
      <c r="AY72" s="306">
        <f t="shared" si="93"/>
        <v>61.231104002043111</v>
      </c>
      <c r="BA72" s="41" t="s">
        <v>135</v>
      </c>
      <c r="BB72" s="291">
        <f t="shared" si="66"/>
        <v>32482658.068622738</v>
      </c>
      <c r="BC72" s="291">
        <f t="shared" si="67"/>
        <v>4818901.871693912</v>
      </c>
      <c r="BD72" s="291">
        <f t="shared" si="68"/>
        <v>37301559.940316647</v>
      </c>
    </row>
    <row r="73" spans="1:56" ht="15.6">
      <c r="A73" s="41"/>
      <c r="B73" s="42" t="s">
        <v>136</v>
      </c>
      <c r="C73" s="14"/>
      <c r="D73" s="9"/>
      <c r="E73" s="19"/>
      <c r="F73" s="19"/>
      <c r="G73" s="19"/>
      <c r="H73" s="19"/>
      <c r="I73" s="19">
        <v>0</v>
      </c>
      <c r="J73" s="14"/>
      <c r="K73" s="9"/>
      <c r="L73" s="19"/>
      <c r="M73" s="9"/>
      <c r="N73" s="19"/>
      <c r="O73" s="19"/>
      <c r="P73" s="19"/>
      <c r="Q73" s="14"/>
      <c r="R73" s="9"/>
      <c r="S73" s="9"/>
      <c r="T73" s="9"/>
      <c r="U73" s="9"/>
      <c r="V73" s="9"/>
      <c r="W73" s="9"/>
      <c r="X73" s="14"/>
      <c r="Y73" s="9"/>
      <c r="Z73" s="9"/>
      <c r="AA73" s="9"/>
      <c r="AB73" s="9"/>
      <c r="AC73" s="9"/>
      <c r="AD73" s="9"/>
      <c r="AE73" s="14"/>
      <c r="AF73" s="9"/>
      <c r="AG73" s="19"/>
      <c r="AH73" s="9"/>
      <c r="AI73" s="19"/>
      <c r="AJ73" s="9"/>
      <c r="AK73" s="19"/>
      <c r="AL73" s="14"/>
      <c r="AM73" s="9"/>
      <c r="AN73" s="19"/>
      <c r="AO73" s="9"/>
      <c r="AP73" s="19"/>
      <c r="AQ73" s="9"/>
      <c r="AR73" s="19"/>
      <c r="AS73" s="14"/>
      <c r="AT73" s="9"/>
      <c r="AU73" s="19"/>
      <c r="AV73" s="19"/>
      <c r="AW73" s="19"/>
      <c r="AX73" s="9"/>
      <c r="AY73" s="19"/>
      <c r="BA73" s="42" t="s">
        <v>136</v>
      </c>
      <c r="BB73" s="290"/>
      <c r="BC73" s="85"/>
      <c r="BD73" s="85"/>
    </row>
    <row r="74" spans="1:56" ht="15.6">
      <c r="A74" s="41">
        <v>59</v>
      </c>
      <c r="B74" s="41" t="s">
        <v>137</v>
      </c>
      <c r="C74" s="14"/>
      <c r="D74" s="9">
        <v>2965290.9968124782</v>
      </c>
      <c r="E74" s="19">
        <v>29.759747461511608</v>
      </c>
      <c r="F74" s="9">
        <v>-64803.177244475373</v>
      </c>
      <c r="G74" s="19">
        <v>-4.5256775783557073</v>
      </c>
      <c r="H74" s="9">
        <v>2900487.8195680026</v>
      </c>
      <c r="I74" s="19">
        <v>25.451806068515292</v>
      </c>
      <c r="J74" s="14"/>
      <c r="K74" s="9">
        <f>+'[42]Apr-Jun'!$G$74</f>
        <v>447101.24065673002</v>
      </c>
      <c r="L74" s="19">
        <f t="shared" ref="L74:L95" si="102">+K74/$K$110</f>
        <v>2.4195099337449539</v>
      </c>
      <c r="M74" s="9">
        <f>+'[42]Apr-Jun'!$H$74</f>
        <v>87108.960258051942</v>
      </c>
      <c r="N74" s="19">
        <f t="shared" ref="N74:N95" si="103">+M74/$M$110</f>
        <v>3.2129300773846245</v>
      </c>
      <c r="O74" s="9">
        <f t="shared" ref="O74:O95" si="104">+K74+M74</f>
        <v>534210.20091478201</v>
      </c>
      <c r="P74" s="19">
        <f t="shared" ref="P74:P95" si="105">+O74/$O$110</f>
        <v>2.5210248176741228</v>
      </c>
      <c r="Q74" s="14"/>
      <c r="R74" s="9">
        <v>334309.9173673889</v>
      </c>
      <c r="S74" s="19">
        <f t="shared" ref="S74:S95" si="106">+R74/$R$110</f>
        <v>5.3810729210711754</v>
      </c>
      <c r="T74" s="9">
        <v>61266.124753298478</v>
      </c>
      <c r="U74" s="19">
        <f t="shared" ref="U74:U95" si="107">+T74/$T$110</f>
        <v>6.2110832069442905</v>
      </c>
      <c r="V74" s="9">
        <f t="shared" ref="V74:V95" si="108">+R74+T74</f>
        <v>395576.04212068737</v>
      </c>
      <c r="W74" s="19">
        <f t="shared" ref="W74:W95" si="109">+V74/$V$110</f>
        <v>5.4947985459389006</v>
      </c>
      <c r="X74" s="14"/>
      <c r="Y74" s="9">
        <f>+[43]Optima!G74</f>
        <v>3161918.9431045102</v>
      </c>
      <c r="Z74" s="19">
        <f t="shared" ref="Z74:Z95" si="110">+Y74/$Y$110</f>
        <v>28.853837632359745</v>
      </c>
      <c r="AA74" s="9">
        <f>+[43]Optima!H74</f>
        <v>414901.3236988149</v>
      </c>
      <c r="AB74" s="19">
        <f t="shared" ref="AB74:AB95" si="111">+AA74/$AA$110</f>
        <v>26.279536591006771</v>
      </c>
      <c r="AC74" s="9">
        <f t="shared" ref="AC74:AC93" si="112">+Y74+AA74</f>
        <v>3576820.2668033252</v>
      </c>
      <c r="AD74" s="19">
        <f t="shared" ref="AD74:AD95" si="113">+AC74/$AC$110</f>
        <v>28.529657872597749</v>
      </c>
      <c r="AE74" s="14"/>
      <c r="AF74" s="9">
        <v>0</v>
      </c>
      <c r="AG74" s="19">
        <f t="shared" ref="AG74:AG95" si="114">+AF74/$AF$110</f>
        <v>0</v>
      </c>
      <c r="AH74" s="9">
        <v>0</v>
      </c>
      <c r="AI74" s="19">
        <f t="shared" ref="AI74:AI95" si="115">+AH74/$AH$110</f>
        <v>0</v>
      </c>
      <c r="AJ74" s="9">
        <f t="shared" ref="AJ74:AJ93" si="116">+AF74+AH74</f>
        <v>0</v>
      </c>
      <c r="AK74" s="19">
        <f t="shared" ref="AK74:AK95" si="117">+AJ74/$AJ$110</f>
        <v>0</v>
      </c>
      <c r="AL74" s="14"/>
      <c r="AM74" s="9"/>
      <c r="AN74" s="19" t="e">
        <f t="shared" ref="AN74:AN95" si="118">+AM74/$AM$110</f>
        <v>#DIV/0!</v>
      </c>
      <c r="AO74" s="9"/>
      <c r="AP74" s="19" t="e">
        <f t="shared" ref="AP74:AP95" si="119">+AO74/$AO$110</f>
        <v>#DIV/0!</v>
      </c>
      <c r="AQ74" s="9">
        <f t="shared" ref="AQ74:AQ93" si="120">+AM74+AO74</f>
        <v>0</v>
      </c>
      <c r="AR74" s="19" t="e">
        <f t="shared" ref="AR74:AR95" si="121">+AQ74/$AQ$110</f>
        <v>#DIV/0!</v>
      </c>
      <c r="AS74" s="14"/>
      <c r="AT74" s="9">
        <f t="shared" ref="AT74:AT93" si="122">+D74+K74+R74+Y74+AF74+AM74</f>
        <v>6908621.097941108</v>
      </c>
      <c r="AU74" s="19">
        <f t="shared" si="94"/>
        <v>12.974448002533636</v>
      </c>
      <c r="AV74" s="19">
        <f t="shared" ref="AV74:AV93" si="123">+F74+M74+T74+AA74+AH74+AO74</f>
        <v>498473.23146568995</v>
      </c>
      <c r="AW74" s="19">
        <f t="shared" ref="AW74:AW95" si="124">+AV74/$AV$110</f>
        <v>6.4978130649645429</v>
      </c>
      <c r="AX74" s="9">
        <f t="shared" ref="AX74:AX95" si="125">+AT74+AV74</f>
        <v>7407094.3294067979</v>
      </c>
      <c r="AY74" s="19">
        <f t="shared" ref="AY74:AY95" si="126">+AX74/$AX$110</f>
        <v>12.15886316718478</v>
      </c>
      <c r="BA74" s="41" t="s">
        <v>137</v>
      </c>
      <c r="BB74" s="290">
        <f t="shared" ref="BB74:BB95" si="127">+AT74</f>
        <v>6908621.097941108</v>
      </c>
      <c r="BC74" s="85">
        <f t="shared" ref="BC74:BC95" si="128">+AV74</f>
        <v>498473.23146568995</v>
      </c>
      <c r="BD74" s="85">
        <f t="shared" ref="BD74:BD95" si="129">+BB74+BC74</f>
        <v>7407094.3294067979</v>
      </c>
    </row>
    <row r="75" spans="1:56" ht="15.6">
      <c r="A75" s="41">
        <v>60</v>
      </c>
      <c r="B75" s="41" t="s">
        <v>138</v>
      </c>
      <c r="C75" s="14"/>
      <c r="D75" s="9">
        <v>186.33364182230355</v>
      </c>
      <c r="E75" s="19">
        <v>1.8700498973545383E-3</v>
      </c>
      <c r="F75" s="9">
        <v>-14.953641822303581</v>
      </c>
      <c r="G75" s="19">
        <v>-1.0443216580978826E-3</v>
      </c>
      <c r="H75" s="9">
        <v>171.37999999999997</v>
      </c>
      <c r="I75" s="19">
        <v>1.5038610038610035E-3</v>
      </c>
      <c r="J75" s="14"/>
      <c r="K75" s="9">
        <f>+'[42]Apr-Jun'!$G$75</f>
        <v>282217.47762088524</v>
      </c>
      <c r="L75" s="19">
        <f t="shared" si="102"/>
        <v>1.5272334954320324</v>
      </c>
      <c r="M75" s="9">
        <f>+'[42]Apr-Jun'!$H$75</f>
        <v>39301.588222147453</v>
      </c>
      <c r="N75" s="19">
        <f t="shared" si="103"/>
        <v>1.449601217990095</v>
      </c>
      <c r="O75" s="9">
        <f t="shared" si="104"/>
        <v>321519.06584303267</v>
      </c>
      <c r="P75" s="19">
        <f t="shared" si="105"/>
        <v>1.5173007609320943</v>
      </c>
      <c r="Q75" s="14"/>
      <c r="R75" s="9">
        <v>142082.95989615051</v>
      </c>
      <c r="S75" s="19">
        <f t="shared" si="106"/>
        <v>2.286976031293166</v>
      </c>
      <c r="T75" s="9">
        <v>25918.674220794175</v>
      </c>
      <c r="U75" s="19">
        <f t="shared" si="107"/>
        <v>2.6276028204373656</v>
      </c>
      <c r="V75" s="9">
        <f t="shared" si="108"/>
        <v>168001.63411694468</v>
      </c>
      <c r="W75" s="19">
        <f t="shared" si="109"/>
        <v>2.3336477353689307</v>
      </c>
      <c r="X75" s="14"/>
      <c r="Y75" s="9">
        <f>+[43]Optima!G75</f>
        <v>274511.44883036951</v>
      </c>
      <c r="Z75" s="19">
        <f t="shared" si="110"/>
        <v>2.5050322020584166</v>
      </c>
      <c r="AA75" s="9">
        <f>+[43]Optima!H75</f>
        <v>36020.899188001458</v>
      </c>
      <c r="AB75" s="19">
        <f t="shared" si="111"/>
        <v>2.2815365586522334</v>
      </c>
      <c r="AC75" s="9">
        <f t="shared" si="112"/>
        <v>310532.34801837098</v>
      </c>
      <c r="AD75" s="19">
        <f t="shared" si="113"/>
        <v>2.4768875667483248</v>
      </c>
      <c r="AE75" s="14"/>
      <c r="AF75" s="9">
        <v>0</v>
      </c>
      <c r="AG75" s="19">
        <f t="shared" si="114"/>
        <v>0</v>
      </c>
      <c r="AH75" s="9">
        <v>0</v>
      </c>
      <c r="AI75" s="19">
        <f t="shared" si="115"/>
        <v>0</v>
      </c>
      <c r="AJ75" s="9">
        <f t="shared" si="116"/>
        <v>0</v>
      </c>
      <c r="AK75" s="19">
        <f t="shared" si="117"/>
        <v>0</v>
      </c>
      <c r="AL75" s="14"/>
      <c r="AM75" s="9"/>
      <c r="AN75" s="19" t="e">
        <f t="shared" si="118"/>
        <v>#DIV/0!</v>
      </c>
      <c r="AO75" s="9"/>
      <c r="AP75" s="19" t="e">
        <f t="shared" si="119"/>
        <v>#DIV/0!</v>
      </c>
      <c r="AQ75" s="9">
        <f t="shared" si="120"/>
        <v>0</v>
      </c>
      <c r="AR75" s="19" t="e">
        <f t="shared" si="121"/>
        <v>#DIV/0!</v>
      </c>
      <c r="AS75" s="14"/>
      <c r="AT75" s="9">
        <f t="shared" si="122"/>
        <v>698998.2199892276</v>
      </c>
      <c r="AU75" s="19">
        <f t="shared" si="94"/>
        <v>1.312724483011025</v>
      </c>
      <c r="AV75" s="19">
        <f t="shared" si="123"/>
        <v>101226.20798912077</v>
      </c>
      <c r="AW75" s="19">
        <f t="shared" si="124"/>
        <v>1.3195271787303591</v>
      </c>
      <c r="AX75" s="9">
        <f t="shared" si="125"/>
        <v>800224.42797834834</v>
      </c>
      <c r="AY75" s="19">
        <f t="shared" si="126"/>
        <v>1.3135811277843776</v>
      </c>
      <c r="BA75" s="41" t="s">
        <v>138</v>
      </c>
      <c r="BB75" s="290">
        <f t="shared" si="127"/>
        <v>698998.2199892276</v>
      </c>
      <c r="BC75" s="85">
        <f t="shared" si="128"/>
        <v>101226.20798912077</v>
      </c>
      <c r="BD75" s="85">
        <f t="shared" si="129"/>
        <v>800224.42797834834</v>
      </c>
    </row>
    <row r="76" spans="1:56" ht="15.6">
      <c r="A76" s="41">
        <v>61</v>
      </c>
      <c r="B76" s="41" t="s">
        <v>139</v>
      </c>
      <c r="C76" s="14"/>
      <c r="D76" s="9">
        <v>202246.01158064039</v>
      </c>
      <c r="E76" s="19">
        <v>2.0297469072032635</v>
      </c>
      <c r="F76" s="9">
        <v>-4922.4415806404504</v>
      </c>
      <c r="G76" s="19">
        <v>-0.34376992671558421</v>
      </c>
      <c r="H76" s="9">
        <v>197323.56999999995</v>
      </c>
      <c r="I76" s="19">
        <v>1.7315160582660578</v>
      </c>
      <c r="J76" s="14"/>
      <c r="K76" s="9">
        <f>+'[42]Apr-Jun'!$G$76</f>
        <v>196820.33964206709</v>
      </c>
      <c r="L76" s="19">
        <f t="shared" si="102"/>
        <v>1.0651027633641814</v>
      </c>
      <c r="M76" s="9">
        <f>+'[42]Apr-Jun'!$H$76</f>
        <v>27724.263977881033</v>
      </c>
      <c r="N76" s="19">
        <f t="shared" si="103"/>
        <v>1.0225827669622689</v>
      </c>
      <c r="O76" s="9">
        <f t="shared" si="104"/>
        <v>224544.60361994812</v>
      </c>
      <c r="P76" s="19">
        <f t="shared" si="105"/>
        <v>1.0596625025716988</v>
      </c>
      <c r="Q76" s="14"/>
      <c r="R76" s="9">
        <v>77907.906936495783</v>
      </c>
      <c r="S76" s="19">
        <f t="shared" si="106"/>
        <v>1.2540104453216119</v>
      </c>
      <c r="T76" s="9">
        <v>14127.723134958205</v>
      </c>
      <c r="U76" s="19">
        <f t="shared" si="107"/>
        <v>1.4322509260906535</v>
      </c>
      <c r="V76" s="9">
        <f t="shared" si="108"/>
        <v>92035.630071453983</v>
      </c>
      <c r="W76" s="19">
        <f t="shared" si="109"/>
        <v>1.2784324439367973</v>
      </c>
      <c r="X76" s="14"/>
      <c r="Y76" s="9">
        <f>+[43]Optima!G76</f>
        <v>35261.355030815466</v>
      </c>
      <c r="Z76" s="19">
        <f t="shared" si="110"/>
        <v>0.32177466629084051</v>
      </c>
      <c r="AA76" s="9">
        <f>+[43]Optima!H76</f>
        <v>4626.9316642680351</v>
      </c>
      <c r="AB76" s="19">
        <f t="shared" si="111"/>
        <v>0.29306635826374683</v>
      </c>
      <c r="AC76" s="9">
        <f t="shared" si="112"/>
        <v>39888.286695083501</v>
      </c>
      <c r="AD76" s="19">
        <f t="shared" si="113"/>
        <v>0.31815945103438964</v>
      </c>
      <c r="AE76" s="14"/>
      <c r="AF76" s="9">
        <v>288.48</v>
      </c>
      <c r="AG76" s="19">
        <f t="shared" si="114"/>
        <v>3.7790324482230115E-3</v>
      </c>
      <c r="AH76" s="9">
        <v>0</v>
      </c>
      <c r="AI76" s="19">
        <f t="shared" si="115"/>
        <v>0</v>
      </c>
      <c r="AJ76" s="9">
        <f t="shared" si="116"/>
        <v>288.48</v>
      </c>
      <c r="AK76" s="19">
        <f t="shared" si="117"/>
        <v>3.355667225013959E-3</v>
      </c>
      <c r="AL76" s="14"/>
      <c r="AM76" s="9"/>
      <c r="AN76" s="19" t="e">
        <f t="shared" si="118"/>
        <v>#DIV/0!</v>
      </c>
      <c r="AO76" s="9"/>
      <c r="AP76" s="19" t="e">
        <f t="shared" si="119"/>
        <v>#DIV/0!</v>
      </c>
      <c r="AQ76" s="9">
        <f t="shared" si="120"/>
        <v>0</v>
      </c>
      <c r="AR76" s="19" t="e">
        <f t="shared" si="121"/>
        <v>#DIV/0!</v>
      </c>
      <c r="AS76" s="14"/>
      <c r="AT76" s="9">
        <f t="shared" si="122"/>
        <v>512524.09319001873</v>
      </c>
      <c r="AU76" s="19">
        <f t="shared" si="94"/>
        <v>0.96252451869466915</v>
      </c>
      <c r="AV76" s="19">
        <f t="shared" si="123"/>
        <v>41556.477196466825</v>
      </c>
      <c r="AW76" s="19">
        <f t="shared" si="124"/>
        <v>0.54170656198955636</v>
      </c>
      <c r="AX76" s="9">
        <f t="shared" si="125"/>
        <v>554080.57038648555</v>
      </c>
      <c r="AY76" s="19">
        <f t="shared" si="126"/>
        <v>0.90953207010994142</v>
      </c>
      <c r="BA76" s="41" t="s">
        <v>139</v>
      </c>
      <c r="BB76" s="290">
        <f t="shared" si="127"/>
        <v>512524.09319001873</v>
      </c>
      <c r="BC76" s="85">
        <f t="shared" si="128"/>
        <v>41556.477196466825</v>
      </c>
      <c r="BD76" s="85">
        <f t="shared" si="129"/>
        <v>554080.57038648555</v>
      </c>
    </row>
    <row r="77" spans="1:56" ht="15.6">
      <c r="A77" s="41">
        <v>62</v>
      </c>
      <c r="B77" s="41" t="s">
        <v>140</v>
      </c>
      <c r="C77" s="14"/>
      <c r="D77" s="9">
        <v>548105.31629904872</v>
      </c>
      <c r="E77" s="19">
        <v>5.5008010387194899</v>
      </c>
      <c r="F77" s="9">
        <v>-11497.37629904857</v>
      </c>
      <c r="G77" s="19">
        <v>-0.80294547796973048</v>
      </c>
      <c r="H77" s="9">
        <v>536607.94000000018</v>
      </c>
      <c r="I77" s="19">
        <v>4.7087393822393837</v>
      </c>
      <c r="J77" s="14"/>
      <c r="K77" s="9">
        <f>+'[42]Apr-Jun'!$G$77</f>
        <v>959691.38202555291</v>
      </c>
      <c r="L77" s="19">
        <f t="shared" si="102"/>
        <v>5.1934162131368193</v>
      </c>
      <c r="M77" s="9">
        <f>+'[42]Apr-Jun'!$H$77</f>
        <v>130505.62539803504</v>
      </c>
      <c r="N77" s="19">
        <f t="shared" si="103"/>
        <v>4.8135742622467923</v>
      </c>
      <c r="O77" s="9">
        <f t="shared" si="104"/>
        <v>1090197.0074235881</v>
      </c>
      <c r="P77" s="19">
        <f t="shared" si="105"/>
        <v>5.1448169787146325</v>
      </c>
      <c r="Q77" s="14"/>
      <c r="R77" s="9">
        <v>0</v>
      </c>
      <c r="S77" s="19">
        <f t="shared" si="106"/>
        <v>0</v>
      </c>
      <c r="T77" s="9">
        <v>0</v>
      </c>
      <c r="U77" s="19">
        <f t="shared" si="107"/>
        <v>0</v>
      </c>
      <c r="V77" s="9">
        <f t="shared" si="108"/>
        <v>0</v>
      </c>
      <c r="W77" s="19">
        <f t="shared" si="109"/>
        <v>0</v>
      </c>
      <c r="X77" s="14"/>
      <c r="Y77" s="9">
        <f>+[43]Optima!G77</f>
        <v>150252.42019473217</v>
      </c>
      <c r="Z77" s="19">
        <f t="shared" si="110"/>
        <v>1.3711164056315901</v>
      </c>
      <c r="AA77" s="9">
        <f>+[43]Optima!H77</f>
        <v>19715.852667158124</v>
      </c>
      <c r="AB77" s="19">
        <f t="shared" si="111"/>
        <v>1.2487872223941046</v>
      </c>
      <c r="AC77" s="9">
        <f t="shared" si="112"/>
        <v>169968.27286189029</v>
      </c>
      <c r="AD77" s="19">
        <f t="shared" si="113"/>
        <v>1.355711585217515</v>
      </c>
      <c r="AE77" s="14"/>
      <c r="AF77" s="9">
        <v>9787.149999999996</v>
      </c>
      <c r="AG77" s="19">
        <f t="shared" si="114"/>
        <v>0.12820978031622929</v>
      </c>
      <c r="AH77" s="9">
        <v>694.93000000000006</v>
      </c>
      <c r="AI77" s="19">
        <f t="shared" si="115"/>
        <v>7.2155539404007901E-2</v>
      </c>
      <c r="AJ77" s="9">
        <f t="shared" si="116"/>
        <v>10482.079999999996</v>
      </c>
      <c r="AK77" s="19">
        <f t="shared" si="117"/>
        <v>0.12193002047273399</v>
      </c>
      <c r="AL77" s="14"/>
      <c r="AM77" s="9"/>
      <c r="AN77" s="19" t="e">
        <f t="shared" si="118"/>
        <v>#DIV/0!</v>
      </c>
      <c r="AO77" s="9"/>
      <c r="AP77" s="19" t="e">
        <f t="shared" si="119"/>
        <v>#DIV/0!</v>
      </c>
      <c r="AQ77" s="9">
        <f t="shared" si="120"/>
        <v>0</v>
      </c>
      <c r="AR77" s="19" t="e">
        <f t="shared" si="121"/>
        <v>#DIV/0!</v>
      </c>
      <c r="AS77" s="14"/>
      <c r="AT77" s="9">
        <f t="shared" si="122"/>
        <v>1667836.2685193338</v>
      </c>
      <c r="AU77" s="19">
        <f t="shared" si="94"/>
        <v>3.1322104130291217</v>
      </c>
      <c r="AV77" s="19">
        <f t="shared" si="123"/>
        <v>139419.03176614459</v>
      </c>
      <c r="AW77" s="19">
        <f t="shared" si="124"/>
        <v>1.8173870710189091</v>
      </c>
      <c r="AX77" s="9">
        <f t="shared" si="125"/>
        <v>1807255.3002854784</v>
      </c>
      <c r="AY77" s="19">
        <f t="shared" si="126"/>
        <v>2.9666383236272877</v>
      </c>
      <c r="BA77" s="41" t="s">
        <v>140</v>
      </c>
      <c r="BB77" s="290">
        <f t="shared" si="127"/>
        <v>1667836.2685193338</v>
      </c>
      <c r="BC77" s="85">
        <f t="shared" si="128"/>
        <v>139419.03176614459</v>
      </c>
      <c r="BD77" s="85">
        <f t="shared" si="129"/>
        <v>1807255.3002854784</v>
      </c>
    </row>
    <row r="78" spans="1:56" ht="15.6">
      <c r="A78" s="41">
        <v>63</v>
      </c>
      <c r="B78" s="41" t="s">
        <v>141</v>
      </c>
      <c r="C78" s="14"/>
      <c r="D78" s="9">
        <v>1317741.3273459389</v>
      </c>
      <c r="E78" s="19">
        <v>13.224890630824047</v>
      </c>
      <c r="F78" s="9">
        <v>-201902.40334593973</v>
      </c>
      <c r="G78" s="19">
        <v>-14.100314501427455</v>
      </c>
      <c r="H78" s="9">
        <v>1115838.9239999992</v>
      </c>
      <c r="I78" s="19">
        <v>9.7914963495963416</v>
      </c>
      <c r="J78" s="14"/>
      <c r="K78" s="9">
        <f>+'[42]Apr-Jun'!$G$78</f>
        <v>1063209.3843064145</v>
      </c>
      <c r="L78" s="19">
        <f t="shared" si="102"/>
        <v>5.7536088765972968</v>
      </c>
      <c r="M78" s="9">
        <f>+'[42]Apr-Jun'!$H$78</f>
        <v>153777.89761857264</v>
      </c>
      <c r="N78" s="19">
        <f t="shared" si="103"/>
        <v>5.6719496023374383</v>
      </c>
      <c r="O78" s="9">
        <f t="shared" si="104"/>
        <v>1216987.2819249872</v>
      </c>
      <c r="P78" s="19">
        <f t="shared" si="105"/>
        <v>5.7431609042150953</v>
      </c>
      <c r="Q78" s="14"/>
      <c r="R78" s="9">
        <v>-215931.2828960066</v>
      </c>
      <c r="S78" s="19">
        <f t="shared" si="106"/>
        <v>-3.4756431647432935</v>
      </c>
      <c r="T78" s="9">
        <v>-20358.868084624672</v>
      </c>
      <c r="U78" s="19">
        <f t="shared" si="107"/>
        <v>-2.0639566184737097</v>
      </c>
      <c r="V78" s="9">
        <f t="shared" si="108"/>
        <v>-236290.15098063127</v>
      </c>
      <c r="W78" s="19">
        <f t="shared" si="109"/>
        <v>-3.2822179297499865</v>
      </c>
      <c r="X78" s="14"/>
      <c r="Y78" s="9">
        <f>+[43]Optima!G78</f>
        <v>647628.16573486337</v>
      </c>
      <c r="Z78" s="19">
        <f t="shared" si="110"/>
        <v>5.9098788667584996</v>
      </c>
      <c r="AA78" s="9">
        <f>+[43]Optima!H78</f>
        <v>84980.604519927001</v>
      </c>
      <c r="AB78" s="19">
        <f t="shared" si="111"/>
        <v>5.3826073296128074</v>
      </c>
      <c r="AC78" s="9">
        <f t="shared" si="112"/>
        <v>732608.77025479032</v>
      </c>
      <c r="AD78" s="19">
        <f t="shared" si="113"/>
        <v>5.8434799656605172</v>
      </c>
      <c r="AE78" s="14"/>
      <c r="AF78" s="9">
        <v>7962.25</v>
      </c>
      <c r="AG78" s="19">
        <f t="shared" si="114"/>
        <v>0.10430394173205654</v>
      </c>
      <c r="AH78" s="9">
        <v>0</v>
      </c>
      <c r="AI78" s="19">
        <f t="shared" si="115"/>
        <v>0</v>
      </c>
      <c r="AJ78" s="9">
        <f t="shared" si="116"/>
        <v>7962.25</v>
      </c>
      <c r="AK78" s="19">
        <f t="shared" si="117"/>
        <v>9.2618765121905824E-2</v>
      </c>
      <c r="AL78" s="14"/>
      <c r="AM78" s="9">
        <f>+'[45]Apr-Jun'!$G$78</f>
        <v>7123560</v>
      </c>
      <c r="AN78" s="19" t="e">
        <f t="shared" si="118"/>
        <v>#DIV/0!</v>
      </c>
      <c r="AO78" s="9">
        <f>+'[45]Apr-Jun'!$H$78</f>
        <v>1064440</v>
      </c>
      <c r="AP78" s="19" t="e">
        <f t="shared" si="119"/>
        <v>#DIV/0!</v>
      </c>
      <c r="AQ78" s="9">
        <f t="shared" si="120"/>
        <v>8188000</v>
      </c>
      <c r="AR78" s="19" t="e">
        <f t="shared" si="121"/>
        <v>#DIV/0!</v>
      </c>
      <c r="AS78" s="14"/>
      <c r="AT78" s="9">
        <f t="shared" si="122"/>
        <v>9944169.8444912098</v>
      </c>
      <c r="AU78" s="19">
        <f t="shared" si="94"/>
        <v>18.675233848642311</v>
      </c>
      <c r="AV78" s="19">
        <f t="shared" si="123"/>
        <v>1080937.2307079353</v>
      </c>
      <c r="AW78" s="19">
        <f t="shared" si="124"/>
        <v>14.090481929086415</v>
      </c>
      <c r="AX78" s="9">
        <f t="shared" si="125"/>
        <v>11025107.075199146</v>
      </c>
      <c r="AY78" s="19">
        <f t="shared" si="126"/>
        <v>18.097888641529277</v>
      </c>
      <c r="BA78" s="41" t="s">
        <v>141</v>
      </c>
      <c r="BB78" s="290">
        <f t="shared" si="127"/>
        <v>9944169.8444912098</v>
      </c>
      <c r="BC78" s="85">
        <f t="shared" si="128"/>
        <v>1080937.2307079353</v>
      </c>
      <c r="BD78" s="85">
        <f t="shared" si="129"/>
        <v>11025107.075199146</v>
      </c>
    </row>
    <row r="79" spans="1:56" ht="15.6">
      <c r="A79" s="41">
        <v>64</v>
      </c>
      <c r="B79" s="41" t="s">
        <v>142</v>
      </c>
      <c r="C79" s="14"/>
      <c r="D79" s="9">
        <v>0</v>
      </c>
      <c r="E79" s="19">
        <v>0</v>
      </c>
      <c r="F79" s="9">
        <v>0</v>
      </c>
      <c r="G79" s="19">
        <v>0</v>
      </c>
      <c r="H79" s="9">
        <v>0</v>
      </c>
      <c r="I79" s="19">
        <v>0</v>
      </c>
      <c r="J79" s="14"/>
      <c r="K79" s="9">
        <f>+'[42]Apr-Jun'!$G$79</f>
        <v>364431.98164755554</v>
      </c>
      <c r="L79" s="19">
        <f t="shared" si="102"/>
        <v>1.9721412503249935</v>
      </c>
      <c r="M79" s="9">
        <f>+'[42]Apr-Jun'!$H$79</f>
        <v>51478.289035526643</v>
      </c>
      <c r="N79" s="19">
        <f t="shared" si="103"/>
        <v>1.8987270963236442</v>
      </c>
      <c r="O79" s="9">
        <f t="shared" si="104"/>
        <v>415910.27068308217</v>
      </c>
      <c r="P79" s="19">
        <f t="shared" si="105"/>
        <v>1.9627482075821945</v>
      </c>
      <c r="Q79" s="14"/>
      <c r="R79" s="9">
        <v>63305.657402775927</v>
      </c>
      <c r="S79" s="19">
        <f t="shared" si="106"/>
        <v>1.0189717417994741</v>
      </c>
      <c r="T79" s="9">
        <v>11625.663674944859</v>
      </c>
      <c r="U79" s="19">
        <f t="shared" si="107"/>
        <v>1.1785952630722687</v>
      </c>
      <c r="V79" s="9">
        <f t="shared" si="108"/>
        <v>74931.321077720786</v>
      </c>
      <c r="W79" s="19">
        <f t="shared" si="109"/>
        <v>1.0408428981083855</v>
      </c>
      <c r="X79" s="14"/>
      <c r="Y79" s="9">
        <f>+[43]Optima!G79</f>
        <v>-9427.3190428868402</v>
      </c>
      <c r="Z79" s="19">
        <f t="shared" si="110"/>
        <v>-8.6028243565546433E-2</v>
      </c>
      <c r="AA79" s="9">
        <f>+[43]Optima!H79</f>
        <v>-1237.0358697381162</v>
      </c>
      <c r="AB79" s="19">
        <f t="shared" si="111"/>
        <v>-7.8352918022429455E-2</v>
      </c>
      <c r="AC79" s="9">
        <f t="shared" si="112"/>
        <v>-10664.354912624956</v>
      </c>
      <c r="AD79" s="19">
        <f t="shared" si="113"/>
        <v>-8.5061695694612485E-2</v>
      </c>
      <c r="AE79" s="14"/>
      <c r="AF79" s="9">
        <v>0</v>
      </c>
      <c r="AG79" s="19">
        <f t="shared" si="114"/>
        <v>0</v>
      </c>
      <c r="AH79" s="9">
        <v>0</v>
      </c>
      <c r="AI79" s="19">
        <f t="shared" si="115"/>
        <v>0</v>
      </c>
      <c r="AJ79" s="9">
        <f t="shared" si="116"/>
        <v>0</v>
      </c>
      <c r="AK79" s="19">
        <f t="shared" si="117"/>
        <v>0</v>
      </c>
      <c r="AL79" s="14"/>
      <c r="AM79" s="9"/>
      <c r="AN79" s="19" t="e">
        <f t="shared" si="118"/>
        <v>#DIV/0!</v>
      </c>
      <c r="AO79" s="9"/>
      <c r="AP79" s="19" t="e">
        <f t="shared" si="119"/>
        <v>#DIV/0!</v>
      </c>
      <c r="AQ79" s="9">
        <f t="shared" si="120"/>
        <v>0</v>
      </c>
      <c r="AR79" s="19" t="e">
        <f t="shared" si="121"/>
        <v>#DIV/0!</v>
      </c>
      <c r="AS79" s="14"/>
      <c r="AT79" s="9">
        <f t="shared" si="122"/>
        <v>418310.32000744465</v>
      </c>
      <c r="AU79" s="19">
        <f t="shared" si="94"/>
        <v>0.78559026742358784</v>
      </c>
      <c r="AV79" s="19">
        <f t="shared" si="123"/>
        <v>61866.916840733385</v>
      </c>
      <c r="AW79" s="19">
        <f t="shared" si="124"/>
        <v>0.80646188232569527</v>
      </c>
      <c r="AX79" s="9">
        <f t="shared" si="125"/>
        <v>480177.23684817803</v>
      </c>
      <c r="AY79" s="19">
        <f t="shared" si="126"/>
        <v>0.78821857251836125</v>
      </c>
      <c r="BA79" s="41" t="s">
        <v>142</v>
      </c>
      <c r="BB79" s="290">
        <f t="shared" si="127"/>
        <v>418310.32000744465</v>
      </c>
      <c r="BC79" s="85">
        <f t="shared" si="128"/>
        <v>61866.916840733385</v>
      </c>
      <c r="BD79" s="85">
        <f t="shared" si="129"/>
        <v>480177.23684817803</v>
      </c>
    </row>
    <row r="80" spans="1:56" ht="15.6">
      <c r="A80" s="41">
        <v>65</v>
      </c>
      <c r="B80" s="41" t="s">
        <v>143</v>
      </c>
      <c r="C80" s="14"/>
      <c r="D80" s="9">
        <v>0</v>
      </c>
      <c r="E80" s="19">
        <v>0</v>
      </c>
      <c r="F80" s="9">
        <v>0</v>
      </c>
      <c r="G80" s="19">
        <v>0</v>
      </c>
      <c r="H80" s="9">
        <v>0</v>
      </c>
      <c r="I80" s="19">
        <v>0</v>
      </c>
      <c r="J80" s="14"/>
      <c r="K80" s="9">
        <f>+'[42]Apr-Jun'!$G$80</f>
        <v>798635.59864461212</v>
      </c>
      <c r="L80" s="19">
        <f t="shared" si="102"/>
        <v>4.32185507140328</v>
      </c>
      <c r="M80" s="9">
        <f>+'[42]Apr-Jun'!$H$80</f>
        <v>232388.23261697445</v>
      </c>
      <c r="N80" s="19">
        <f t="shared" si="103"/>
        <v>8.5714160746892318</v>
      </c>
      <c r="O80" s="9">
        <f t="shared" si="104"/>
        <v>1031023.8312615866</v>
      </c>
      <c r="P80" s="19">
        <f t="shared" si="105"/>
        <v>4.8655691369670251</v>
      </c>
      <c r="Q80" s="14"/>
      <c r="R80" s="9">
        <v>0</v>
      </c>
      <c r="S80" s="19">
        <f t="shared" si="106"/>
        <v>0</v>
      </c>
      <c r="T80" s="9">
        <v>0</v>
      </c>
      <c r="U80" s="19">
        <f t="shared" si="107"/>
        <v>0</v>
      </c>
      <c r="V80" s="9">
        <f t="shared" si="108"/>
        <v>0</v>
      </c>
      <c r="W80" s="19">
        <f t="shared" si="109"/>
        <v>0</v>
      </c>
      <c r="X80" s="14"/>
      <c r="Y80" s="9">
        <f>+[43]Optima!G80</f>
        <v>166271.72495123907</v>
      </c>
      <c r="Z80" s="19">
        <f t="shared" si="110"/>
        <v>1.5172992859472101</v>
      </c>
      <c r="AA80" s="9">
        <f>+[43]Optima!H80</f>
        <v>21817.877060510786</v>
      </c>
      <c r="AB80" s="19">
        <f t="shared" si="111"/>
        <v>1.3819278604326568</v>
      </c>
      <c r="AC80" s="9">
        <f t="shared" si="112"/>
        <v>188089.60201174987</v>
      </c>
      <c r="AD80" s="19">
        <f t="shared" si="113"/>
        <v>1.5002520659457443</v>
      </c>
      <c r="AE80" s="14"/>
      <c r="AF80" s="9">
        <v>273930.90999999992</v>
      </c>
      <c r="AG80" s="19">
        <f t="shared" si="114"/>
        <v>3.5884421709000867</v>
      </c>
      <c r="AH80" s="9">
        <v>32553.029999999992</v>
      </c>
      <c r="AI80" s="19">
        <f t="shared" si="115"/>
        <v>3.3800259578444596</v>
      </c>
      <c r="AJ80" s="9">
        <f t="shared" si="116"/>
        <v>306483.93999999989</v>
      </c>
      <c r="AK80" s="19">
        <f t="shared" si="117"/>
        <v>3.5650932905267063</v>
      </c>
      <c r="AL80" s="14"/>
      <c r="AM80" s="9"/>
      <c r="AN80" s="19" t="e">
        <f t="shared" si="118"/>
        <v>#DIV/0!</v>
      </c>
      <c r="AO80" s="9"/>
      <c r="AP80" s="19" t="e">
        <f t="shared" si="119"/>
        <v>#DIV/0!</v>
      </c>
      <c r="AQ80" s="9">
        <f t="shared" si="120"/>
        <v>0</v>
      </c>
      <c r="AR80" s="19" t="e">
        <f t="shared" si="121"/>
        <v>#DIV/0!</v>
      </c>
      <c r="AS80" s="14"/>
      <c r="AT80" s="9">
        <f t="shared" si="122"/>
        <v>1238838.2335958511</v>
      </c>
      <c r="AU80" s="19">
        <f t="shared" si="94"/>
        <v>2.3265485279153753</v>
      </c>
      <c r="AV80" s="19">
        <f t="shared" si="123"/>
        <v>286759.13967748522</v>
      </c>
      <c r="AW80" s="19">
        <f t="shared" si="124"/>
        <v>3.7380287780259827</v>
      </c>
      <c r="AX80" s="9">
        <f t="shared" si="125"/>
        <v>1525597.3732733363</v>
      </c>
      <c r="AY80" s="19">
        <f t="shared" si="126"/>
        <v>2.504292356073258</v>
      </c>
      <c r="BA80" s="41" t="s">
        <v>143</v>
      </c>
      <c r="BB80" s="290">
        <f t="shared" si="127"/>
        <v>1238838.2335958511</v>
      </c>
      <c r="BC80" s="85">
        <f t="shared" si="128"/>
        <v>286759.13967748522</v>
      </c>
      <c r="BD80" s="85">
        <f t="shared" si="129"/>
        <v>1525597.3732733363</v>
      </c>
    </row>
    <row r="81" spans="1:56" ht="15.6">
      <c r="A81" s="41">
        <v>66</v>
      </c>
      <c r="B81" s="41" t="s">
        <v>144</v>
      </c>
      <c r="C81" s="14"/>
      <c r="D81" s="9">
        <v>0</v>
      </c>
      <c r="E81" s="19">
        <v>0</v>
      </c>
      <c r="F81" s="9">
        <v>0</v>
      </c>
      <c r="G81" s="19">
        <v>0</v>
      </c>
      <c r="H81" s="9">
        <v>0</v>
      </c>
      <c r="I81" s="19">
        <v>0</v>
      </c>
      <c r="J81" s="14"/>
      <c r="K81" s="9">
        <f>+'[42]Apr-Jun'!$G$81</f>
        <v>1208985.1199485655</v>
      </c>
      <c r="L81" s="19">
        <f t="shared" si="102"/>
        <v>6.5424813028224769</v>
      </c>
      <c r="M81" s="9">
        <f>+'[42]Apr-Jun'!$H$81</f>
        <v>172461.11568034755</v>
      </c>
      <c r="N81" s="19">
        <f t="shared" si="103"/>
        <v>6.3610621009275432</v>
      </c>
      <c r="O81" s="9">
        <f t="shared" si="104"/>
        <v>1381446.2356289132</v>
      </c>
      <c r="P81" s="19">
        <f t="shared" si="105"/>
        <v>6.5192694529967303</v>
      </c>
      <c r="Q81" s="14"/>
      <c r="R81" s="9">
        <v>0</v>
      </c>
      <c r="S81" s="19">
        <f t="shared" si="106"/>
        <v>0</v>
      </c>
      <c r="T81" s="9">
        <v>0</v>
      </c>
      <c r="U81" s="19">
        <f t="shared" si="107"/>
        <v>0</v>
      </c>
      <c r="V81" s="9">
        <f t="shared" si="108"/>
        <v>0</v>
      </c>
      <c r="W81" s="19">
        <f t="shared" si="109"/>
        <v>0</v>
      </c>
      <c r="X81" s="14"/>
      <c r="Y81" s="9">
        <f>+[43]Optima!G81</f>
        <v>229517.70532727285</v>
      </c>
      <c r="Z81" s="19">
        <f t="shared" si="110"/>
        <v>2.0944454056000223</v>
      </c>
      <c r="AA81" s="9">
        <f>+[43]Optima!H81</f>
        <v>30116.90099149149</v>
      </c>
      <c r="AB81" s="19">
        <f t="shared" si="111"/>
        <v>1.9075817704263676</v>
      </c>
      <c r="AC81" s="9">
        <f t="shared" si="112"/>
        <v>259634.60631876433</v>
      </c>
      <c r="AD81" s="19">
        <f t="shared" si="113"/>
        <v>2.0709138110484346</v>
      </c>
      <c r="AE81" s="14"/>
      <c r="AF81" s="9">
        <v>0</v>
      </c>
      <c r="AG81" s="19">
        <f t="shared" si="114"/>
        <v>0</v>
      </c>
      <c r="AH81" s="9">
        <v>0</v>
      </c>
      <c r="AI81" s="19">
        <f t="shared" si="115"/>
        <v>0</v>
      </c>
      <c r="AJ81" s="9">
        <f t="shared" si="116"/>
        <v>0</v>
      </c>
      <c r="AK81" s="19">
        <f t="shared" si="117"/>
        <v>0</v>
      </c>
      <c r="AL81" s="14"/>
      <c r="AM81" s="9"/>
      <c r="AN81" s="19" t="e">
        <f t="shared" si="118"/>
        <v>#DIV/0!</v>
      </c>
      <c r="AO81" s="9"/>
      <c r="AP81" s="19" t="e">
        <f t="shared" si="119"/>
        <v>#DIV/0!</v>
      </c>
      <c r="AQ81" s="9">
        <f t="shared" si="120"/>
        <v>0</v>
      </c>
      <c r="AR81" s="19" t="e">
        <f t="shared" si="121"/>
        <v>#DIV/0!</v>
      </c>
      <c r="AS81" s="14"/>
      <c r="AT81" s="9">
        <f t="shared" si="122"/>
        <v>1438502.8252758384</v>
      </c>
      <c r="AU81" s="19">
        <f t="shared" si="94"/>
        <v>2.7015202952150945</v>
      </c>
      <c r="AV81" s="19">
        <f t="shared" si="123"/>
        <v>202578.01667183902</v>
      </c>
      <c r="AW81" s="19">
        <f t="shared" si="124"/>
        <v>2.6406916165476839</v>
      </c>
      <c r="AX81" s="9">
        <f t="shared" si="125"/>
        <v>1641080.8419476773</v>
      </c>
      <c r="AY81" s="19">
        <f t="shared" si="126"/>
        <v>2.6938603069104166</v>
      </c>
      <c r="BA81" s="41" t="s">
        <v>144</v>
      </c>
      <c r="BB81" s="290">
        <f t="shared" si="127"/>
        <v>1438502.8252758384</v>
      </c>
      <c r="BC81" s="85">
        <f t="shared" si="128"/>
        <v>202578.01667183902</v>
      </c>
      <c r="BD81" s="85">
        <f t="shared" si="129"/>
        <v>1641080.8419476773</v>
      </c>
    </row>
    <row r="82" spans="1:56" ht="15.6">
      <c r="A82" s="41">
        <v>67</v>
      </c>
      <c r="B82" s="41" t="s">
        <v>145</v>
      </c>
      <c r="C82" s="14"/>
      <c r="D82" s="9">
        <v>0</v>
      </c>
      <c r="E82" s="19">
        <v>0</v>
      </c>
      <c r="F82" s="9">
        <v>0</v>
      </c>
      <c r="G82" s="19">
        <v>0</v>
      </c>
      <c r="H82" s="9">
        <v>0</v>
      </c>
      <c r="I82" s="19">
        <v>0</v>
      </c>
      <c r="J82" s="14"/>
      <c r="K82" s="9">
        <f>+'[42]Apr-Jun'!$G$82</f>
        <v>0</v>
      </c>
      <c r="L82" s="19">
        <f t="shared" si="102"/>
        <v>0</v>
      </c>
      <c r="M82" s="9">
        <f>+'[42]Apr-Jun'!$H$82</f>
        <v>0</v>
      </c>
      <c r="N82" s="19">
        <f t="shared" si="103"/>
        <v>0</v>
      </c>
      <c r="O82" s="9">
        <f t="shared" si="104"/>
        <v>0</v>
      </c>
      <c r="P82" s="19">
        <f t="shared" si="105"/>
        <v>0</v>
      </c>
      <c r="Q82" s="14"/>
      <c r="R82" s="9">
        <v>0</v>
      </c>
      <c r="S82" s="19">
        <f t="shared" si="106"/>
        <v>0</v>
      </c>
      <c r="T82" s="9">
        <v>0</v>
      </c>
      <c r="U82" s="19">
        <f t="shared" si="107"/>
        <v>0</v>
      </c>
      <c r="V82" s="9">
        <f t="shared" si="108"/>
        <v>0</v>
      </c>
      <c r="W82" s="19">
        <f t="shared" si="109"/>
        <v>0</v>
      </c>
      <c r="X82" s="14"/>
      <c r="Y82" s="9">
        <f>+[43]Optima!G82</f>
        <v>0</v>
      </c>
      <c r="Z82" s="19">
        <f t="shared" si="110"/>
        <v>0</v>
      </c>
      <c r="AA82" s="9">
        <f>+[43]Optima!H82</f>
        <v>0</v>
      </c>
      <c r="AB82" s="19">
        <f t="shared" si="111"/>
        <v>0</v>
      </c>
      <c r="AC82" s="9">
        <f t="shared" si="112"/>
        <v>0</v>
      </c>
      <c r="AD82" s="19">
        <f t="shared" si="113"/>
        <v>0</v>
      </c>
      <c r="AE82" s="14"/>
      <c r="AF82" s="9">
        <v>56788.170000000013</v>
      </c>
      <c r="AG82" s="19">
        <f t="shared" si="114"/>
        <v>0.7439140914628557</v>
      </c>
      <c r="AH82" s="9">
        <v>9182.5999999999985</v>
      </c>
      <c r="AI82" s="19">
        <f t="shared" si="115"/>
        <v>0.95344201017547492</v>
      </c>
      <c r="AJ82" s="9">
        <f t="shared" si="116"/>
        <v>65970.770000000019</v>
      </c>
      <c r="AK82" s="19">
        <f t="shared" si="117"/>
        <v>0.76738751628512958</v>
      </c>
      <c r="AL82" s="14"/>
      <c r="AM82" s="9"/>
      <c r="AN82" s="19" t="e">
        <f t="shared" si="118"/>
        <v>#DIV/0!</v>
      </c>
      <c r="AO82" s="9"/>
      <c r="AP82" s="19" t="e">
        <f t="shared" si="119"/>
        <v>#DIV/0!</v>
      </c>
      <c r="AQ82" s="9">
        <f t="shared" si="120"/>
        <v>0</v>
      </c>
      <c r="AR82" s="19" t="e">
        <f t="shared" si="121"/>
        <v>#DIV/0!</v>
      </c>
      <c r="AS82" s="14"/>
      <c r="AT82" s="9">
        <f t="shared" si="122"/>
        <v>56788.170000000013</v>
      </c>
      <c r="AU82" s="19">
        <f t="shared" si="94"/>
        <v>0.10664865656673787</v>
      </c>
      <c r="AV82" s="19">
        <f t="shared" si="123"/>
        <v>9182.5999999999985</v>
      </c>
      <c r="AW82" s="19">
        <f t="shared" si="124"/>
        <v>0.11969914226868628</v>
      </c>
      <c r="AX82" s="9">
        <f t="shared" si="125"/>
        <v>65970.770000000019</v>
      </c>
      <c r="AY82" s="19">
        <f t="shared" si="126"/>
        <v>0.10829206835928847</v>
      </c>
      <c r="BA82" s="41" t="s">
        <v>145</v>
      </c>
      <c r="BB82" s="290">
        <f t="shared" si="127"/>
        <v>56788.170000000013</v>
      </c>
      <c r="BC82" s="85">
        <f t="shared" si="128"/>
        <v>9182.5999999999985</v>
      </c>
      <c r="BD82" s="85">
        <f t="shared" si="129"/>
        <v>65970.770000000019</v>
      </c>
    </row>
    <row r="83" spans="1:56" ht="15.6">
      <c r="A83" s="41">
        <v>68</v>
      </c>
      <c r="B83" s="41" t="s">
        <v>146</v>
      </c>
      <c r="C83" s="14"/>
      <c r="D83" s="9">
        <v>5396481.8520057872</v>
      </c>
      <c r="E83" s="19">
        <v>54.159250228377751</v>
      </c>
      <c r="F83" s="9">
        <v>0</v>
      </c>
      <c r="G83" s="19">
        <v>0</v>
      </c>
      <c r="H83" s="9">
        <v>5396481.8520057872</v>
      </c>
      <c r="I83" s="19">
        <v>47.354175605526386</v>
      </c>
      <c r="J83" s="14"/>
      <c r="K83" s="9">
        <f>+'[42]Apr-Jun'!$G$83</f>
        <v>24.625820000000004</v>
      </c>
      <c r="L83" s="19">
        <f t="shared" si="102"/>
        <v>1.332638129768927E-4</v>
      </c>
      <c r="M83" s="9">
        <f>+'[42]Apr-Jun'!$H$83</f>
        <v>3.2148999999999983</v>
      </c>
      <c r="N83" s="19">
        <f t="shared" si="103"/>
        <v>1.1857848922986126E-4</v>
      </c>
      <c r="O83" s="9">
        <f t="shared" si="104"/>
        <v>27.840720000000005</v>
      </c>
      <c r="P83" s="19">
        <f t="shared" si="105"/>
        <v>1.3138488546592296E-4</v>
      </c>
      <c r="Q83" s="14"/>
      <c r="R83" s="9">
        <v>690237.01035733288</v>
      </c>
      <c r="S83" s="19">
        <f t="shared" si="106"/>
        <v>11.110097225961866</v>
      </c>
      <c r="T83" s="9">
        <v>124961.8574037553</v>
      </c>
      <c r="U83" s="19">
        <f t="shared" si="107"/>
        <v>12.668477027955728</v>
      </c>
      <c r="V83" s="9">
        <f t="shared" si="108"/>
        <v>815198.86776108819</v>
      </c>
      <c r="W83" s="19">
        <f t="shared" si="109"/>
        <v>11.323621949425458</v>
      </c>
      <c r="X83" s="14"/>
      <c r="Y83" s="9">
        <f>+[43]Optima!G83</f>
        <v>10772.457480819299</v>
      </c>
      <c r="Z83" s="19">
        <f t="shared" si="110"/>
        <v>9.8303196459513242E-2</v>
      </c>
      <c r="AA83" s="9">
        <f>+[43]Optima!H83</f>
        <v>1413.5425191806992</v>
      </c>
      <c r="AB83" s="19">
        <f t="shared" si="111"/>
        <v>8.9532715934931548E-2</v>
      </c>
      <c r="AC83" s="9">
        <f t="shared" si="112"/>
        <v>12185.999999999998</v>
      </c>
      <c r="AD83" s="19">
        <f t="shared" si="113"/>
        <v>9.7198736559997431E-2</v>
      </c>
      <c r="AE83" s="14"/>
      <c r="AF83" s="9">
        <v>509771.23000000004</v>
      </c>
      <c r="AG83" s="19">
        <f t="shared" si="114"/>
        <v>6.6779049477972681</v>
      </c>
      <c r="AH83" s="9">
        <v>58251.429999999993</v>
      </c>
      <c r="AI83" s="19">
        <f t="shared" si="115"/>
        <v>6.0483262381891798</v>
      </c>
      <c r="AJ83" s="9">
        <f t="shared" si="116"/>
        <v>568022.66</v>
      </c>
      <c r="AK83" s="19">
        <f t="shared" si="117"/>
        <v>6.6073732086357717</v>
      </c>
      <c r="AL83" s="14"/>
      <c r="AM83" s="9"/>
      <c r="AN83" s="19" t="e">
        <f t="shared" si="118"/>
        <v>#DIV/0!</v>
      </c>
      <c r="AO83" s="9"/>
      <c r="AP83" s="19" t="e">
        <f t="shared" si="119"/>
        <v>#DIV/0!</v>
      </c>
      <c r="AQ83" s="9">
        <f t="shared" si="120"/>
        <v>0</v>
      </c>
      <c r="AR83" s="19" t="e">
        <f t="shared" si="121"/>
        <v>#DIV/0!</v>
      </c>
      <c r="AS83" s="14"/>
      <c r="AT83" s="9">
        <f t="shared" si="122"/>
        <v>6607287.1756639397</v>
      </c>
      <c r="AU83" s="19">
        <f t="shared" si="94"/>
        <v>12.408540384999107</v>
      </c>
      <c r="AV83" s="19">
        <f t="shared" si="123"/>
        <v>184630.044822936</v>
      </c>
      <c r="AW83" s="19">
        <f t="shared" si="124"/>
        <v>2.4067320804929477</v>
      </c>
      <c r="AX83" s="9">
        <f t="shared" si="125"/>
        <v>6791917.2204868756</v>
      </c>
      <c r="AY83" s="19">
        <f t="shared" si="126"/>
        <v>11.149040157202849</v>
      </c>
      <c r="BA83" s="41" t="s">
        <v>146</v>
      </c>
      <c r="BB83" s="290">
        <f t="shared" si="127"/>
        <v>6607287.1756639397</v>
      </c>
      <c r="BC83" s="85">
        <f t="shared" si="128"/>
        <v>184630.044822936</v>
      </c>
      <c r="BD83" s="85">
        <f t="shared" si="129"/>
        <v>6791917.2204868756</v>
      </c>
    </row>
    <row r="84" spans="1:56" ht="15.6">
      <c r="A84" s="41">
        <v>69</v>
      </c>
      <c r="B84" s="41" t="s">
        <v>147</v>
      </c>
      <c r="C84" s="14"/>
      <c r="D84" s="9">
        <v>0</v>
      </c>
      <c r="E84" s="19">
        <v>0</v>
      </c>
      <c r="F84" s="9">
        <v>0</v>
      </c>
      <c r="G84" s="19">
        <v>0</v>
      </c>
      <c r="H84" s="9">
        <v>0</v>
      </c>
      <c r="I84" s="19">
        <v>0</v>
      </c>
      <c r="J84" s="14"/>
      <c r="K84" s="9">
        <f>+'[42]Apr-Jun'!$G$84</f>
        <v>1587973.9700970314</v>
      </c>
      <c r="L84" s="19">
        <f t="shared" si="102"/>
        <v>8.5933977493210207</v>
      </c>
      <c r="M84" s="9">
        <f>+'[42]Apr-Jun'!$H$84</f>
        <v>202633.71829591208</v>
      </c>
      <c r="N84" s="19">
        <f t="shared" si="103"/>
        <v>7.4739494797843049</v>
      </c>
      <c r="O84" s="9">
        <f t="shared" si="104"/>
        <v>1790607.6883929435</v>
      </c>
      <c r="P84" s="19">
        <f t="shared" si="105"/>
        <v>8.45016889124663</v>
      </c>
      <c r="Q84" s="14"/>
      <c r="R84" s="9">
        <v>2036282.3873221995</v>
      </c>
      <c r="S84" s="19">
        <f t="shared" si="106"/>
        <v>32.776126117826379</v>
      </c>
      <c r="T84" s="9">
        <v>383445.69794085022</v>
      </c>
      <c r="U84" s="19">
        <f t="shared" si="107"/>
        <v>38.873245938853429</v>
      </c>
      <c r="V84" s="9">
        <f t="shared" si="108"/>
        <v>2419728.0852630497</v>
      </c>
      <c r="W84" s="19">
        <f t="shared" si="109"/>
        <v>33.611535959537299</v>
      </c>
      <c r="X84" s="14"/>
      <c r="Y84" s="9">
        <f>+[43]Optima!G84</f>
        <v>345129.69624378317</v>
      </c>
      <c r="Z84" s="19">
        <f t="shared" si="110"/>
        <v>3.149453353078763</v>
      </c>
      <c r="AA84" s="9">
        <f>+[43]Optima!H84</f>
        <v>45287.298756216842</v>
      </c>
      <c r="AB84" s="19">
        <f t="shared" si="111"/>
        <v>2.868463311136106</v>
      </c>
      <c r="AC84" s="9">
        <f t="shared" si="112"/>
        <v>390416.995</v>
      </c>
      <c r="AD84" s="19">
        <f t="shared" si="113"/>
        <v>3.1140684921673101</v>
      </c>
      <c r="AE84" s="14"/>
      <c r="AF84" s="9">
        <v>7933129.3099999977</v>
      </c>
      <c r="AG84" s="19">
        <f t="shared" si="114"/>
        <v>103.92246630074536</v>
      </c>
      <c r="AH84" s="9">
        <v>1068061.2200000002</v>
      </c>
      <c r="AI84" s="19">
        <f t="shared" si="115"/>
        <v>110.89826809261761</v>
      </c>
      <c r="AJ84" s="9">
        <f t="shared" si="116"/>
        <v>9001190.5299999975</v>
      </c>
      <c r="AK84" s="19">
        <f t="shared" si="117"/>
        <v>104.70396577796386</v>
      </c>
      <c r="AL84" s="14"/>
      <c r="AM84" s="9"/>
      <c r="AN84" s="19" t="e">
        <f t="shared" si="118"/>
        <v>#DIV/0!</v>
      </c>
      <c r="AO84" s="9"/>
      <c r="AP84" s="19" t="e">
        <f t="shared" si="119"/>
        <v>#DIV/0!</v>
      </c>
      <c r="AQ84" s="9">
        <f t="shared" si="120"/>
        <v>0</v>
      </c>
      <c r="AR84" s="19" t="e">
        <f t="shared" si="121"/>
        <v>#DIV/0!</v>
      </c>
      <c r="AS84" s="14"/>
      <c r="AT84" s="9">
        <f t="shared" si="122"/>
        <v>11902515.363663012</v>
      </c>
      <c r="AU84" s="19">
        <f t="shared" si="94"/>
        <v>22.353023055675457</v>
      </c>
      <c r="AV84" s="19">
        <f t="shared" si="123"/>
        <v>1699427.9349929793</v>
      </c>
      <c r="AW84" s="19">
        <f t="shared" si="124"/>
        <v>22.152774395716289</v>
      </c>
      <c r="AX84" s="9">
        <f t="shared" si="125"/>
        <v>13601943.298655991</v>
      </c>
      <c r="AY84" s="19">
        <f t="shared" si="126"/>
        <v>22.327806292350683</v>
      </c>
      <c r="BA84" s="41" t="s">
        <v>147</v>
      </c>
      <c r="BB84" s="290">
        <f t="shared" si="127"/>
        <v>11902515.363663012</v>
      </c>
      <c r="BC84" s="85">
        <f t="shared" si="128"/>
        <v>1699427.9349929793</v>
      </c>
      <c r="BD84" s="85">
        <f t="shared" si="129"/>
        <v>13601943.298655991</v>
      </c>
    </row>
    <row r="85" spans="1:56" ht="15.6">
      <c r="A85" s="41">
        <v>70</v>
      </c>
      <c r="B85" s="41" t="s">
        <v>148</v>
      </c>
      <c r="C85" s="14"/>
      <c r="D85" s="9">
        <v>17468.211707999999</v>
      </c>
      <c r="E85" s="19">
        <v>0.17531148531227103</v>
      </c>
      <c r="F85" s="9">
        <v>0</v>
      </c>
      <c r="G85" s="19">
        <v>0</v>
      </c>
      <c r="H85" s="9">
        <v>17468.211707999999</v>
      </c>
      <c r="I85" s="19">
        <v>0.153283711021411</v>
      </c>
      <c r="J85" s="14"/>
      <c r="K85" s="9">
        <f>+'[42]Apr-Jun'!$G$85</f>
        <v>63839.934813307111</v>
      </c>
      <c r="L85" s="19">
        <f t="shared" si="102"/>
        <v>0.34547288713300023</v>
      </c>
      <c r="M85" s="9">
        <f>+'[42]Apr-Jun'!$H$85</f>
        <v>9177.0171867910976</v>
      </c>
      <c r="N85" s="19">
        <f t="shared" si="103"/>
        <v>0.33848543769515704</v>
      </c>
      <c r="O85" s="9">
        <f t="shared" si="104"/>
        <v>73016.952000098216</v>
      </c>
      <c r="P85" s="19">
        <f t="shared" si="105"/>
        <v>0.34457887136552851</v>
      </c>
      <c r="Q85" s="14"/>
      <c r="R85" s="9">
        <v>0</v>
      </c>
      <c r="S85" s="19">
        <f t="shared" si="106"/>
        <v>0</v>
      </c>
      <c r="T85" s="9">
        <v>0</v>
      </c>
      <c r="U85" s="19">
        <f t="shared" si="107"/>
        <v>0</v>
      </c>
      <c r="V85" s="9">
        <f t="shared" si="108"/>
        <v>0</v>
      </c>
      <c r="W85" s="19">
        <f t="shared" si="109"/>
        <v>0</v>
      </c>
      <c r="X85" s="14"/>
      <c r="Y85" s="9">
        <f>+[43]Optima!G85</f>
        <v>0</v>
      </c>
      <c r="Z85" s="19">
        <f t="shared" si="110"/>
        <v>0</v>
      </c>
      <c r="AA85" s="9">
        <f>+[43]Optima!H85</f>
        <v>0</v>
      </c>
      <c r="AB85" s="19">
        <f t="shared" si="111"/>
        <v>0</v>
      </c>
      <c r="AC85" s="9">
        <f t="shared" si="112"/>
        <v>0</v>
      </c>
      <c r="AD85" s="19">
        <f t="shared" si="113"/>
        <v>0</v>
      </c>
      <c r="AE85" s="14"/>
      <c r="AF85" s="9">
        <v>0</v>
      </c>
      <c r="AG85" s="19">
        <f t="shared" si="114"/>
        <v>0</v>
      </c>
      <c r="AH85" s="9">
        <v>0</v>
      </c>
      <c r="AI85" s="19">
        <f t="shared" si="115"/>
        <v>0</v>
      </c>
      <c r="AJ85" s="9">
        <f t="shared" si="116"/>
        <v>0</v>
      </c>
      <c r="AK85" s="19">
        <f t="shared" si="117"/>
        <v>0</v>
      </c>
      <c r="AL85" s="14"/>
      <c r="AM85" s="9"/>
      <c r="AN85" s="19" t="e">
        <f t="shared" si="118"/>
        <v>#DIV/0!</v>
      </c>
      <c r="AO85" s="9"/>
      <c r="AP85" s="19" t="e">
        <f t="shared" si="119"/>
        <v>#DIV/0!</v>
      </c>
      <c r="AQ85" s="9">
        <f t="shared" si="120"/>
        <v>0</v>
      </c>
      <c r="AR85" s="19" t="e">
        <f t="shared" si="121"/>
        <v>#DIV/0!</v>
      </c>
      <c r="AS85" s="14"/>
      <c r="AT85" s="9">
        <f t="shared" si="122"/>
        <v>81308.146521307106</v>
      </c>
      <c r="AU85" s="19">
        <f t="shared" si="94"/>
        <v>0.15269737683797316</v>
      </c>
      <c r="AV85" s="19">
        <f t="shared" si="123"/>
        <v>9177.0171867910976</v>
      </c>
      <c r="AW85" s="19">
        <f t="shared" si="124"/>
        <v>0.11962636789622622</v>
      </c>
      <c r="AX85" s="9">
        <f t="shared" si="125"/>
        <v>90485.163708098204</v>
      </c>
      <c r="AY85" s="19">
        <f t="shared" si="126"/>
        <v>0.14853283558428643</v>
      </c>
      <c r="BA85" s="41" t="s">
        <v>148</v>
      </c>
      <c r="BB85" s="290">
        <f t="shared" si="127"/>
        <v>81308.146521307106</v>
      </c>
      <c r="BC85" s="85">
        <f t="shared" si="128"/>
        <v>9177.0171867910976</v>
      </c>
      <c r="BD85" s="85">
        <f t="shared" si="129"/>
        <v>90485.163708098204</v>
      </c>
    </row>
    <row r="86" spans="1:56" ht="15.6">
      <c r="A86" s="41">
        <v>71</v>
      </c>
      <c r="B86" s="41" t="s">
        <v>149</v>
      </c>
      <c r="C86" s="14"/>
      <c r="D86" s="9">
        <v>8891.9358069999998</v>
      </c>
      <c r="E86" s="19">
        <v>8.9239728696018705E-2</v>
      </c>
      <c r="F86" s="9">
        <v>0</v>
      </c>
      <c r="G86" s="19">
        <v>0</v>
      </c>
      <c r="H86" s="9">
        <v>8891.9358069999998</v>
      </c>
      <c r="I86" s="19">
        <v>7.8026814733239733E-2</v>
      </c>
      <c r="J86" s="14"/>
      <c r="K86" s="9">
        <f>+'[42]Apr-Jun'!$G$86</f>
        <v>12274.167184334618</v>
      </c>
      <c r="L86" s="19">
        <f t="shared" si="102"/>
        <v>6.6422247872366572E-2</v>
      </c>
      <c r="M86" s="9">
        <f>+'[42]Apr-Jun'!$H$86</f>
        <v>1764.4166387949824</v>
      </c>
      <c r="N86" s="19">
        <f t="shared" si="103"/>
        <v>6.5078807863491531E-2</v>
      </c>
      <c r="O86" s="9">
        <f t="shared" si="104"/>
        <v>14038.5838231296</v>
      </c>
      <c r="P86" s="19">
        <f t="shared" si="105"/>
        <v>6.6250360181261153E-2</v>
      </c>
      <c r="Q86" s="14"/>
      <c r="R86" s="9">
        <v>0</v>
      </c>
      <c r="S86" s="19">
        <f t="shared" si="106"/>
        <v>0</v>
      </c>
      <c r="T86" s="9">
        <v>0</v>
      </c>
      <c r="U86" s="19">
        <f t="shared" si="107"/>
        <v>0</v>
      </c>
      <c r="V86" s="9">
        <f t="shared" si="108"/>
        <v>0</v>
      </c>
      <c r="W86" s="19">
        <f t="shared" si="109"/>
        <v>0</v>
      </c>
      <c r="X86" s="14"/>
      <c r="Y86" s="9">
        <f>+[43]Optima!G86</f>
        <v>0</v>
      </c>
      <c r="Z86" s="19">
        <f t="shared" si="110"/>
        <v>0</v>
      </c>
      <c r="AA86" s="9">
        <f>+[43]Optima!H86</f>
        <v>0</v>
      </c>
      <c r="AB86" s="19">
        <f t="shared" si="111"/>
        <v>0</v>
      </c>
      <c r="AC86" s="9">
        <f t="shared" si="112"/>
        <v>0</v>
      </c>
      <c r="AD86" s="19">
        <f t="shared" si="113"/>
        <v>0</v>
      </c>
      <c r="AE86" s="14"/>
      <c r="AF86" s="9">
        <v>0</v>
      </c>
      <c r="AG86" s="19">
        <f t="shared" si="114"/>
        <v>0</v>
      </c>
      <c r="AH86" s="9">
        <v>0</v>
      </c>
      <c r="AI86" s="19">
        <f t="shared" si="115"/>
        <v>0</v>
      </c>
      <c r="AJ86" s="9">
        <f t="shared" si="116"/>
        <v>0</v>
      </c>
      <c r="AK86" s="19">
        <f t="shared" si="117"/>
        <v>0</v>
      </c>
      <c r="AL86" s="14"/>
      <c r="AM86" s="9"/>
      <c r="AN86" s="19" t="e">
        <f t="shared" si="118"/>
        <v>#DIV/0!</v>
      </c>
      <c r="AO86" s="9"/>
      <c r="AP86" s="19" t="e">
        <f t="shared" si="119"/>
        <v>#DIV/0!</v>
      </c>
      <c r="AQ86" s="9">
        <f t="shared" si="120"/>
        <v>0</v>
      </c>
      <c r="AR86" s="19" t="e">
        <f t="shared" si="121"/>
        <v>#DIV/0!</v>
      </c>
      <c r="AS86" s="14"/>
      <c r="AT86" s="9">
        <f t="shared" si="122"/>
        <v>21166.102991334617</v>
      </c>
      <c r="AU86" s="19">
        <f t="shared" si="94"/>
        <v>3.9750117828749335E-2</v>
      </c>
      <c r="AV86" s="19">
        <f t="shared" si="123"/>
        <v>1764.4166387949824</v>
      </c>
      <c r="AW86" s="19">
        <f t="shared" si="124"/>
        <v>2.2999930114385673E-2</v>
      </c>
      <c r="AX86" s="9">
        <f t="shared" si="125"/>
        <v>22930.519630129598</v>
      </c>
      <c r="AY86" s="19">
        <f t="shared" si="126"/>
        <v>3.7640812731153508E-2</v>
      </c>
      <c r="BA86" s="41" t="s">
        <v>149</v>
      </c>
      <c r="BB86" s="290">
        <f t="shared" si="127"/>
        <v>21166.102991334617</v>
      </c>
      <c r="BC86" s="85">
        <f t="shared" si="128"/>
        <v>1764.4166387949824</v>
      </c>
      <c r="BD86" s="85">
        <f t="shared" si="129"/>
        <v>22930.519630129598</v>
      </c>
    </row>
    <row r="87" spans="1:56" ht="15.6">
      <c r="A87" s="41">
        <v>72</v>
      </c>
      <c r="B87" s="41" t="s">
        <v>150</v>
      </c>
      <c r="C87" s="14"/>
      <c r="D87" s="9">
        <v>131683.59127924033</v>
      </c>
      <c r="E87" s="19">
        <v>1.3215803863795057</v>
      </c>
      <c r="F87" s="9">
        <v>5562.6387207596699</v>
      </c>
      <c r="G87" s="19">
        <v>0.3884795530944668</v>
      </c>
      <c r="H87" s="9">
        <v>137246.22999999998</v>
      </c>
      <c r="I87" s="19">
        <v>1.2043368725868724</v>
      </c>
      <c r="J87" s="14"/>
      <c r="K87" s="9">
        <f>+'[42]Apr-Jun'!$G$87</f>
        <v>17464.811073043849</v>
      </c>
      <c r="L87" s="19">
        <f t="shared" si="102"/>
        <v>9.4511667693294277E-2</v>
      </c>
      <c r="M87" s="9">
        <f>+'[42]Apr-Jun'!$H$87</f>
        <v>2510.573857101972</v>
      </c>
      <c r="N87" s="19">
        <f t="shared" si="103"/>
        <v>9.2600098004646358E-2</v>
      </c>
      <c r="O87" s="9">
        <f t="shared" si="104"/>
        <v>19975.384930145821</v>
      </c>
      <c r="P87" s="19">
        <f t="shared" si="105"/>
        <v>9.4267090117817767E-2</v>
      </c>
      <c r="Q87" s="14"/>
      <c r="R87" s="9">
        <v>6823.3598777059087</v>
      </c>
      <c r="S87" s="19">
        <f t="shared" si="106"/>
        <v>0.10982921882121958</v>
      </c>
      <c r="T87" s="9">
        <v>2622.2504488308023</v>
      </c>
      <c r="U87" s="19">
        <f t="shared" si="107"/>
        <v>0.26584047534781047</v>
      </c>
      <c r="V87" s="9">
        <f t="shared" si="108"/>
        <v>9445.610326536711</v>
      </c>
      <c r="W87" s="19">
        <f t="shared" si="109"/>
        <v>0.13120543299213389</v>
      </c>
      <c r="X87" s="14"/>
      <c r="Y87" s="9">
        <f>+[43]Optima!G87</f>
        <v>-151574.42091607815</v>
      </c>
      <c r="Z87" s="19">
        <f t="shared" si="110"/>
        <v>-1.383180217149202</v>
      </c>
      <c r="AA87" s="9">
        <f>+[43]Optima!H87</f>
        <v>-19889.323226994387</v>
      </c>
      <c r="AB87" s="19">
        <f t="shared" si="111"/>
        <v>-1.2597747166832016</v>
      </c>
      <c r="AC87" s="9">
        <f t="shared" si="112"/>
        <v>-171463.74414307254</v>
      </c>
      <c r="AD87" s="19">
        <f t="shared" si="113"/>
        <v>-1.3676398569303556</v>
      </c>
      <c r="AE87" s="14"/>
      <c r="AF87" s="9">
        <v>0</v>
      </c>
      <c r="AG87" s="19">
        <f t="shared" si="114"/>
        <v>0</v>
      </c>
      <c r="AH87" s="9">
        <v>0</v>
      </c>
      <c r="AI87" s="19">
        <f t="shared" si="115"/>
        <v>0</v>
      </c>
      <c r="AJ87" s="9">
        <f t="shared" si="116"/>
        <v>0</v>
      </c>
      <c r="AK87" s="19">
        <f t="shared" si="117"/>
        <v>0</v>
      </c>
      <c r="AL87" s="14"/>
      <c r="AM87" s="9"/>
      <c r="AN87" s="19" t="e">
        <f t="shared" si="118"/>
        <v>#DIV/0!</v>
      </c>
      <c r="AO87" s="9"/>
      <c r="AP87" s="19" t="e">
        <f t="shared" si="119"/>
        <v>#DIV/0!</v>
      </c>
      <c r="AQ87" s="9">
        <f t="shared" si="120"/>
        <v>0</v>
      </c>
      <c r="AR87" s="19" t="e">
        <f t="shared" si="121"/>
        <v>#DIV/0!</v>
      </c>
      <c r="AS87" s="14"/>
      <c r="AT87" s="9">
        <f t="shared" si="122"/>
        <v>4397.3413139119511</v>
      </c>
      <c r="AU87" s="19">
        <f t="shared" si="94"/>
        <v>8.2582436376119079E-3</v>
      </c>
      <c r="AV87" s="19">
        <f t="shared" si="123"/>
        <v>-9193.8602003019441</v>
      </c>
      <c r="AW87" s="19">
        <f t="shared" si="124"/>
        <v>-0.1198459238248813</v>
      </c>
      <c r="AX87" s="9">
        <f t="shared" si="125"/>
        <v>-4796.518886389993</v>
      </c>
      <c r="AY87" s="19">
        <f t="shared" si="126"/>
        <v>-7.8735620507622266E-3</v>
      </c>
      <c r="BA87" s="41" t="s">
        <v>150</v>
      </c>
      <c r="BB87" s="290">
        <f t="shared" si="127"/>
        <v>4397.3413139119511</v>
      </c>
      <c r="BC87" s="85">
        <f t="shared" si="128"/>
        <v>-9193.8602003019441</v>
      </c>
      <c r="BD87" s="85">
        <f t="shared" si="129"/>
        <v>-4796.518886389993</v>
      </c>
    </row>
    <row r="88" spans="1:56" ht="15.6">
      <c r="A88" s="41">
        <v>73</v>
      </c>
      <c r="B88" s="41" t="s">
        <v>151</v>
      </c>
      <c r="C88" s="14"/>
      <c r="D88" s="9">
        <v>0</v>
      </c>
      <c r="E88" s="19">
        <v>0</v>
      </c>
      <c r="F88" s="9">
        <v>0</v>
      </c>
      <c r="G88" s="19">
        <v>0</v>
      </c>
      <c r="H88" s="9">
        <v>0</v>
      </c>
      <c r="I88" s="19">
        <v>0</v>
      </c>
      <c r="J88" s="14"/>
      <c r="K88" s="9">
        <f>+'[42]Apr-Jun'!$G$88</f>
        <v>111440.51999999999</v>
      </c>
      <c r="L88" s="19">
        <f t="shared" si="102"/>
        <v>0.60306575031116394</v>
      </c>
      <c r="M88" s="9">
        <f>+'[42]Apr-Jun'!$H$88</f>
        <v>8161.4500000000007</v>
      </c>
      <c r="N88" s="19">
        <f t="shared" si="103"/>
        <v>0.30102722041900271</v>
      </c>
      <c r="O88" s="9">
        <f t="shared" si="104"/>
        <v>119601.96999999999</v>
      </c>
      <c r="P88" s="19">
        <f t="shared" si="105"/>
        <v>0.56442114751158545</v>
      </c>
      <c r="Q88" s="14"/>
      <c r="R88" s="9">
        <v>0</v>
      </c>
      <c r="S88" s="19">
        <f t="shared" si="106"/>
        <v>0</v>
      </c>
      <c r="T88" s="9">
        <v>0</v>
      </c>
      <c r="U88" s="19">
        <f t="shared" si="107"/>
        <v>0</v>
      </c>
      <c r="V88" s="9">
        <f t="shared" si="108"/>
        <v>0</v>
      </c>
      <c r="W88" s="19">
        <f t="shared" si="109"/>
        <v>0</v>
      </c>
      <c r="X88" s="14"/>
      <c r="Y88" s="9">
        <f>+[43]Optima!G88</f>
        <v>29997.92603361384</v>
      </c>
      <c r="Z88" s="19">
        <f t="shared" si="110"/>
        <v>0.27374366726542049</v>
      </c>
      <c r="AA88" s="9">
        <f>+[43]Optima!H88</f>
        <v>3936.2739663861557</v>
      </c>
      <c r="AB88" s="19">
        <f t="shared" si="111"/>
        <v>0.24932062112909525</v>
      </c>
      <c r="AC88" s="9">
        <f t="shared" si="112"/>
        <v>33934.199999999997</v>
      </c>
      <c r="AD88" s="19">
        <f t="shared" si="113"/>
        <v>0.27066809175892542</v>
      </c>
      <c r="AE88" s="14"/>
      <c r="AF88" s="9">
        <v>291.66000000000349</v>
      </c>
      <c r="AG88" s="19">
        <f t="shared" si="114"/>
        <v>3.8206898358594584E-3</v>
      </c>
      <c r="AH88" s="9">
        <v>4024.8999999999987</v>
      </c>
      <c r="AI88" s="19">
        <f t="shared" si="115"/>
        <v>0.41791091267781111</v>
      </c>
      <c r="AJ88" s="9">
        <f t="shared" si="116"/>
        <v>4316.5600000000022</v>
      </c>
      <c r="AK88" s="19">
        <f t="shared" si="117"/>
        <v>5.0211241392145937E-2</v>
      </c>
      <c r="AL88" s="14"/>
      <c r="AM88" s="9"/>
      <c r="AN88" s="19" t="e">
        <f t="shared" si="118"/>
        <v>#DIV/0!</v>
      </c>
      <c r="AO88" s="9"/>
      <c r="AP88" s="19" t="e">
        <f t="shared" si="119"/>
        <v>#DIV/0!</v>
      </c>
      <c r="AQ88" s="9">
        <f t="shared" si="120"/>
        <v>0</v>
      </c>
      <c r="AR88" s="19" t="e">
        <f t="shared" si="121"/>
        <v>#DIV/0!</v>
      </c>
      <c r="AS88" s="14"/>
      <c r="AT88" s="9">
        <f t="shared" si="122"/>
        <v>141730.10603361382</v>
      </c>
      <c r="AU88" s="19">
        <f t="shared" si="94"/>
        <v>0.26617032039500865</v>
      </c>
      <c r="AV88" s="19">
        <f t="shared" si="123"/>
        <v>16122.623966386156</v>
      </c>
      <c r="AW88" s="19">
        <f t="shared" si="124"/>
        <v>0.21016534095974862</v>
      </c>
      <c r="AX88" s="9">
        <f t="shared" si="125"/>
        <v>157852.72999999998</v>
      </c>
      <c r="AY88" s="19">
        <f t="shared" si="126"/>
        <v>0.25911776727572378</v>
      </c>
      <c r="BA88" s="41" t="s">
        <v>151</v>
      </c>
      <c r="BB88" s="290">
        <f t="shared" si="127"/>
        <v>141730.10603361382</v>
      </c>
      <c r="BC88" s="85">
        <f t="shared" si="128"/>
        <v>16122.623966386156</v>
      </c>
      <c r="BD88" s="85">
        <f t="shared" si="129"/>
        <v>157852.72999999998</v>
      </c>
    </row>
    <row r="89" spans="1:56" ht="15.6">
      <c r="A89" s="41">
        <v>74</v>
      </c>
      <c r="B89" s="41" t="s">
        <v>152</v>
      </c>
      <c r="C89" s="14"/>
      <c r="D89" s="9">
        <v>0</v>
      </c>
      <c r="E89" s="19">
        <v>0</v>
      </c>
      <c r="F89" s="9">
        <v>0</v>
      </c>
      <c r="G89" s="19">
        <v>0</v>
      </c>
      <c r="H89" s="9">
        <v>0</v>
      </c>
      <c r="I89" s="19">
        <v>0</v>
      </c>
      <c r="J89" s="14"/>
      <c r="K89" s="9">
        <f>+'[42]Apr-Jun'!$G$89</f>
        <v>0</v>
      </c>
      <c r="L89" s="19">
        <f t="shared" si="102"/>
        <v>0</v>
      </c>
      <c r="M89" s="9">
        <f>+'[42]Apr-Jun'!$H$89</f>
        <v>0</v>
      </c>
      <c r="N89" s="19">
        <f t="shared" si="103"/>
        <v>0</v>
      </c>
      <c r="O89" s="9">
        <f t="shared" si="104"/>
        <v>0</v>
      </c>
      <c r="P89" s="19">
        <f t="shared" si="105"/>
        <v>0</v>
      </c>
      <c r="Q89" s="14"/>
      <c r="R89" s="9">
        <v>0</v>
      </c>
      <c r="S89" s="19">
        <f t="shared" si="106"/>
        <v>0</v>
      </c>
      <c r="T89" s="9">
        <v>0</v>
      </c>
      <c r="U89" s="19">
        <f t="shared" si="107"/>
        <v>0</v>
      </c>
      <c r="V89" s="9">
        <f t="shared" si="108"/>
        <v>0</v>
      </c>
      <c r="W89" s="19">
        <f t="shared" si="109"/>
        <v>0</v>
      </c>
      <c r="X89" s="14"/>
      <c r="Y89" s="9">
        <f>+[43]Optima!G89</f>
        <v>0</v>
      </c>
      <c r="Z89" s="19">
        <f t="shared" si="110"/>
        <v>0</v>
      </c>
      <c r="AA89" s="9">
        <f>+[43]Optima!H89</f>
        <v>0</v>
      </c>
      <c r="AB89" s="19">
        <f t="shared" si="111"/>
        <v>0</v>
      </c>
      <c r="AC89" s="9">
        <f t="shared" si="112"/>
        <v>0</v>
      </c>
      <c r="AD89" s="19">
        <f t="shared" si="113"/>
        <v>0</v>
      </c>
      <c r="AE89" s="14"/>
      <c r="AF89" s="9">
        <v>0</v>
      </c>
      <c r="AG89" s="19">
        <f t="shared" si="114"/>
        <v>0</v>
      </c>
      <c r="AH89" s="9">
        <v>0</v>
      </c>
      <c r="AI89" s="19">
        <f t="shared" si="115"/>
        <v>0</v>
      </c>
      <c r="AJ89" s="9">
        <f t="shared" si="116"/>
        <v>0</v>
      </c>
      <c r="AK89" s="19">
        <f t="shared" si="117"/>
        <v>0</v>
      </c>
      <c r="AL89" s="14"/>
      <c r="AM89" s="9"/>
      <c r="AN89" s="19" t="e">
        <f t="shared" si="118"/>
        <v>#DIV/0!</v>
      </c>
      <c r="AO89" s="9"/>
      <c r="AP89" s="19" t="e">
        <f t="shared" si="119"/>
        <v>#DIV/0!</v>
      </c>
      <c r="AQ89" s="9">
        <f t="shared" si="120"/>
        <v>0</v>
      </c>
      <c r="AR89" s="19" t="e">
        <f t="shared" si="121"/>
        <v>#DIV/0!</v>
      </c>
      <c r="AS89" s="14"/>
      <c r="AT89" s="9">
        <f t="shared" si="122"/>
        <v>0</v>
      </c>
      <c r="AU89" s="19">
        <f t="shared" si="94"/>
        <v>0</v>
      </c>
      <c r="AV89" s="19">
        <f t="shared" si="123"/>
        <v>0</v>
      </c>
      <c r="AW89" s="19">
        <f t="shared" si="124"/>
        <v>0</v>
      </c>
      <c r="AX89" s="9">
        <f t="shared" si="125"/>
        <v>0</v>
      </c>
      <c r="AY89" s="19">
        <f t="shared" si="126"/>
        <v>0</v>
      </c>
      <c r="BA89" s="41" t="s">
        <v>152</v>
      </c>
      <c r="BB89" s="290">
        <f t="shared" si="127"/>
        <v>0</v>
      </c>
      <c r="BC89" s="85">
        <f t="shared" si="128"/>
        <v>0</v>
      </c>
      <c r="BD89" s="85">
        <f t="shared" si="129"/>
        <v>0</v>
      </c>
    </row>
    <row r="90" spans="1:56" ht="15.6">
      <c r="A90" s="41">
        <v>75</v>
      </c>
      <c r="B90" s="41" t="s">
        <v>153</v>
      </c>
      <c r="C90" s="14"/>
      <c r="D90" s="9">
        <v>25899.149999999994</v>
      </c>
      <c r="E90" s="19">
        <v>0.25992462941961636</v>
      </c>
      <c r="F90" s="9">
        <v>2778.2299999999977</v>
      </c>
      <c r="G90" s="19">
        <v>0.19402402402402386</v>
      </c>
      <c r="H90" s="9">
        <v>28677.37999999999</v>
      </c>
      <c r="I90" s="19">
        <v>0.25164426114426108</v>
      </c>
      <c r="J90" s="14"/>
      <c r="K90" s="9">
        <f>+'[42]Apr-Jun'!$G$90</f>
        <v>536178.89999999991</v>
      </c>
      <c r="L90" s="19">
        <f t="shared" si="102"/>
        <v>2.9015579847394335</v>
      </c>
      <c r="M90" s="9">
        <f>+'[42]Apr-Jun'!$H$90</f>
        <v>163575.54999999999</v>
      </c>
      <c r="N90" s="19">
        <f t="shared" si="103"/>
        <v>6.0333265712599582</v>
      </c>
      <c r="O90" s="9">
        <f t="shared" si="104"/>
        <v>699754.45</v>
      </c>
      <c r="P90" s="19">
        <f t="shared" si="105"/>
        <v>3.3022550518635971</v>
      </c>
      <c r="Q90" s="14"/>
      <c r="R90" s="9">
        <v>111681.23610396616</v>
      </c>
      <c r="S90" s="19">
        <f t="shared" si="106"/>
        <v>1.797628021696946</v>
      </c>
      <c r="T90" s="9">
        <v>21038.883896033858</v>
      </c>
      <c r="U90" s="19">
        <f t="shared" si="107"/>
        <v>2.1328957721040003</v>
      </c>
      <c r="V90" s="9">
        <f t="shared" si="108"/>
        <v>132720.12000000002</v>
      </c>
      <c r="W90" s="19">
        <f t="shared" si="109"/>
        <v>1.8435654456807105</v>
      </c>
      <c r="X90" s="14"/>
      <c r="Y90" s="9">
        <f>+[43]Optima!G90</f>
        <v>85840.326551905862</v>
      </c>
      <c r="Z90" s="19">
        <f t="shared" si="110"/>
        <v>0.78332901292073531</v>
      </c>
      <c r="AA90" s="9">
        <f>+[43]Optima!H90</f>
        <v>11263.813448094152</v>
      </c>
      <c r="AB90" s="19">
        <f t="shared" si="111"/>
        <v>0.7134414395803238</v>
      </c>
      <c r="AC90" s="9">
        <f t="shared" si="112"/>
        <v>97104.140000000014</v>
      </c>
      <c r="AD90" s="19">
        <f t="shared" si="113"/>
        <v>0.77452812430207718</v>
      </c>
      <c r="AE90" s="14"/>
      <c r="AF90" s="9">
        <v>258401.08999999997</v>
      </c>
      <c r="AG90" s="19">
        <f t="shared" si="114"/>
        <v>3.3850045194335641</v>
      </c>
      <c r="AH90" s="9">
        <v>87752.410000000091</v>
      </c>
      <c r="AI90" s="19">
        <f t="shared" si="115"/>
        <v>9.1114536392898025</v>
      </c>
      <c r="AJ90" s="9">
        <f t="shared" si="116"/>
        <v>346153.50000000006</v>
      </c>
      <c r="AK90" s="19">
        <f t="shared" si="117"/>
        <v>4.0265389447236188</v>
      </c>
      <c r="AL90" s="14"/>
      <c r="AM90" s="9"/>
      <c r="AN90" s="19" t="e">
        <f t="shared" si="118"/>
        <v>#DIV/0!</v>
      </c>
      <c r="AO90" s="9"/>
      <c r="AP90" s="19" t="e">
        <f t="shared" si="119"/>
        <v>#DIV/0!</v>
      </c>
      <c r="AQ90" s="9">
        <f t="shared" si="120"/>
        <v>0</v>
      </c>
      <c r="AR90" s="19" t="e">
        <f t="shared" si="121"/>
        <v>#DIV/0!</v>
      </c>
      <c r="AS90" s="14"/>
      <c r="AT90" s="9">
        <f t="shared" si="122"/>
        <v>1018000.7026558719</v>
      </c>
      <c r="AU90" s="19">
        <f t="shared" si="94"/>
        <v>1.9118138042173904</v>
      </c>
      <c r="AV90" s="19">
        <f t="shared" si="123"/>
        <v>286408.8873441281</v>
      </c>
      <c r="AW90" s="19">
        <f t="shared" si="124"/>
        <v>3.7334630881472495</v>
      </c>
      <c r="AX90" s="9">
        <f t="shared" si="125"/>
        <v>1304409.5899999999</v>
      </c>
      <c r="AY90" s="19">
        <f t="shared" si="126"/>
        <v>2.1412090913716999</v>
      </c>
      <c r="BA90" s="41" t="s">
        <v>153</v>
      </c>
      <c r="BB90" s="290">
        <f t="shared" si="127"/>
        <v>1018000.7026558719</v>
      </c>
      <c r="BC90" s="85">
        <f t="shared" si="128"/>
        <v>286408.8873441281</v>
      </c>
      <c r="BD90" s="85">
        <f t="shared" si="129"/>
        <v>1304409.5899999999</v>
      </c>
    </row>
    <row r="91" spans="1:56" ht="15.6">
      <c r="A91" s="41">
        <v>76</v>
      </c>
      <c r="B91" s="41" t="s">
        <v>154</v>
      </c>
      <c r="C91" s="14"/>
      <c r="D91" s="9">
        <v>663309.91999999993</v>
      </c>
      <c r="E91" s="19">
        <v>6.6569978221816317</v>
      </c>
      <c r="F91" s="9">
        <v>0</v>
      </c>
      <c r="G91" s="19">
        <v>0</v>
      </c>
      <c r="H91" s="9">
        <v>663309.91999999993</v>
      </c>
      <c r="I91" s="19">
        <v>5.8205503685503679</v>
      </c>
      <c r="J91" s="14"/>
      <c r="K91" s="9">
        <f>+'[42]Apr-Jun'!$G$91</f>
        <v>2399512.4199999995</v>
      </c>
      <c r="L91" s="19">
        <f t="shared" si="102"/>
        <v>12.985077222793437</v>
      </c>
      <c r="M91" s="9">
        <f>+'[42]Apr-Jun'!$H$91</f>
        <v>138706.39000000001</v>
      </c>
      <c r="N91" s="19">
        <f t="shared" si="103"/>
        <v>5.1160515638831523</v>
      </c>
      <c r="O91" s="9">
        <f t="shared" si="104"/>
        <v>2538218.8099999996</v>
      </c>
      <c r="P91" s="19">
        <f t="shared" si="105"/>
        <v>11.978267359439739</v>
      </c>
      <c r="Q91" s="14"/>
      <c r="R91" s="9">
        <v>341516.97671241179</v>
      </c>
      <c r="S91" s="19">
        <f t="shared" si="106"/>
        <v>5.4970781900367278</v>
      </c>
      <c r="T91" s="9">
        <v>51435.772516566503</v>
      </c>
      <c r="U91" s="19">
        <f t="shared" si="107"/>
        <v>5.21449437515881</v>
      </c>
      <c r="V91" s="9">
        <f t="shared" si="108"/>
        <v>392952.7492289783</v>
      </c>
      <c r="W91" s="19">
        <f t="shared" si="109"/>
        <v>5.4583593675456417</v>
      </c>
      <c r="X91" s="14"/>
      <c r="Y91" s="9">
        <f>+[43]Optima!G91</f>
        <v>970810.3262420469</v>
      </c>
      <c r="Z91" s="19">
        <f t="shared" si="110"/>
        <v>8.8590517433388722</v>
      </c>
      <c r="AA91" s="9">
        <f>+[43]Optima!H91</f>
        <v>115757.55515795296</v>
      </c>
      <c r="AB91" s="19">
        <f t="shared" si="111"/>
        <v>7.3319961463106766</v>
      </c>
      <c r="AC91" s="9">
        <f t="shared" si="112"/>
        <v>1086567.8813999998</v>
      </c>
      <c r="AD91" s="19">
        <f t="shared" si="113"/>
        <v>8.666750800816768</v>
      </c>
      <c r="AE91" s="14"/>
      <c r="AF91" s="9">
        <v>188325.85999998916</v>
      </c>
      <c r="AG91" s="19">
        <f t="shared" si="114"/>
        <v>2.467032500622099</v>
      </c>
      <c r="AH91" s="9">
        <v>25762.849999999366</v>
      </c>
      <c r="AI91" s="19">
        <f t="shared" si="115"/>
        <v>2.6749922126465959</v>
      </c>
      <c r="AJ91" s="9">
        <f t="shared" si="116"/>
        <v>214088.70999998852</v>
      </c>
      <c r="AK91" s="19">
        <f t="shared" si="117"/>
        <v>2.4903302391586233</v>
      </c>
      <c r="AL91" s="14"/>
      <c r="AM91" s="9"/>
      <c r="AN91" s="19" t="e">
        <f t="shared" si="118"/>
        <v>#DIV/0!</v>
      </c>
      <c r="AO91" s="9"/>
      <c r="AP91" s="19" t="e">
        <f t="shared" si="119"/>
        <v>#DIV/0!</v>
      </c>
      <c r="AQ91" s="9">
        <f t="shared" si="120"/>
        <v>0</v>
      </c>
      <c r="AR91" s="19" t="e">
        <f t="shared" si="121"/>
        <v>#DIV/0!</v>
      </c>
      <c r="AS91" s="14"/>
      <c r="AT91" s="9">
        <f t="shared" si="122"/>
        <v>4563475.5029544467</v>
      </c>
      <c r="AU91" s="19">
        <f t="shared" si="94"/>
        <v>8.5702450292958918</v>
      </c>
      <c r="AV91" s="19">
        <f t="shared" si="123"/>
        <v>331662.5676745188</v>
      </c>
      <c r="AW91" s="19">
        <f t="shared" si="124"/>
        <v>4.3233642838923636</v>
      </c>
      <c r="AX91" s="9">
        <f t="shared" si="125"/>
        <v>4895138.0706289653</v>
      </c>
      <c r="AY91" s="19">
        <f t="shared" si="126"/>
        <v>8.0354470104367017</v>
      </c>
      <c r="BA91" s="41" t="s">
        <v>154</v>
      </c>
      <c r="BB91" s="290">
        <f t="shared" si="127"/>
        <v>4563475.5029544467</v>
      </c>
      <c r="BC91" s="85">
        <f t="shared" si="128"/>
        <v>331662.5676745188</v>
      </c>
      <c r="BD91" s="85">
        <f t="shared" si="129"/>
        <v>4895138.0706289653</v>
      </c>
    </row>
    <row r="92" spans="1:56" ht="15.6">
      <c r="A92" s="41">
        <v>77</v>
      </c>
      <c r="B92" s="41" t="s">
        <v>155</v>
      </c>
      <c r="C92" s="14"/>
      <c r="D92" s="9">
        <v>9030310.0580357239</v>
      </c>
      <c r="E92" s="19">
        <v>90.628456740054034</v>
      </c>
      <c r="F92" s="9">
        <v>5438140.3035444785</v>
      </c>
      <c r="G92" s="19">
        <v>379.78492237897052</v>
      </c>
      <c r="H92" s="9">
        <v>14468450.361580202</v>
      </c>
      <c r="I92" s="19">
        <v>126.96077888364516</v>
      </c>
      <c r="J92" s="14"/>
      <c r="K92" s="9">
        <f>+'[42]Apr-Jun'!$G$92</f>
        <v>2590122.6100000013</v>
      </c>
      <c r="L92" s="19">
        <f t="shared" si="102"/>
        <v>14.016573461767418</v>
      </c>
      <c r="M92" s="9">
        <f>+'[42]Apr-Jun'!$H$92</f>
        <v>488757.31999999983</v>
      </c>
      <c r="N92" s="19">
        <f t="shared" si="103"/>
        <v>18.027342874004123</v>
      </c>
      <c r="O92" s="9">
        <f t="shared" si="104"/>
        <v>3078879.9300000011</v>
      </c>
      <c r="P92" s="19">
        <f t="shared" si="105"/>
        <v>14.529735113401482</v>
      </c>
      <c r="Q92" s="14"/>
      <c r="R92" s="9">
        <v>137275.76006818749</v>
      </c>
      <c r="S92" s="19">
        <f t="shared" si="106"/>
        <v>2.2095990482107215</v>
      </c>
      <c r="T92" s="9">
        <v>-55503.94322356279</v>
      </c>
      <c r="U92" s="19">
        <f t="shared" si="107"/>
        <v>-5.6269204403449704</v>
      </c>
      <c r="V92" s="9">
        <f t="shared" si="108"/>
        <v>81771.8168446247</v>
      </c>
      <c r="W92" s="19">
        <f t="shared" si="109"/>
        <v>1.1358616611052035</v>
      </c>
      <c r="X92" s="14"/>
      <c r="Y92" s="9">
        <f>+[43]Optima!G92</f>
        <v>160164.58501432464</v>
      </c>
      <c r="Z92" s="19">
        <f t="shared" si="110"/>
        <v>1.4615690704329523</v>
      </c>
      <c r="AA92" s="9">
        <f>+[43]Optima!H92</f>
        <v>21016.509128747275</v>
      </c>
      <c r="AB92" s="19">
        <f t="shared" si="111"/>
        <v>1.33116982067059</v>
      </c>
      <c r="AC92" s="9">
        <f t="shared" si="112"/>
        <v>181181.09414307191</v>
      </c>
      <c r="AD92" s="19">
        <f t="shared" si="113"/>
        <v>1.4451479927182458</v>
      </c>
      <c r="AE92" s="14"/>
      <c r="AF92" s="9">
        <v>945870.47000000102</v>
      </c>
      <c r="AG92" s="19">
        <f t="shared" si="114"/>
        <v>12.390721013401116</v>
      </c>
      <c r="AH92" s="9">
        <v>1956.649999999674</v>
      </c>
      <c r="AI92" s="19">
        <f t="shared" si="115"/>
        <v>0.20316166545526676</v>
      </c>
      <c r="AJ92" s="9">
        <f t="shared" si="116"/>
        <v>947827.12000000069</v>
      </c>
      <c r="AK92" s="19">
        <f t="shared" si="117"/>
        <v>11.025348036478698</v>
      </c>
      <c r="AL92" s="14"/>
      <c r="AM92" s="9">
        <f>+'[45]Apr-Jun'!$G$92</f>
        <v>5285250.87</v>
      </c>
      <c r="AN92" s="19" t="e">
        <f t="shared" si="118"/>
        <v>#DIV/0!</v>
      </c>
      <c r="AO92" s="9">
        <f>+'[45]Apr-Jun'!$H$92</f>
        <v>789750.13</v>
      </c>
      <c r="AP92" s="19" t="e">
        <f t="shared" si="119"/>
        <v>#DIV/0!</v>
      </c>
      <c r="AQ92" s="9">
        <f t="shared" si="120"/>
        <v>6075001</v>
      </c>
      <c r="AR92" s="19" t="e">
        <f t="shared" si="121"/>
        <v>#DIV/0!</v>
      </c>
      <c r="AS92" s="14"/>
      <c r="AT92" s="9">
        <f t="shared" si="122"/>
        <v>18148994.353118237</v>
      </c>
      <c r="AU92" s="19">
        <f t="shared" si="94"/>
        <v>34.083962659782337</v>
      </c>
      <c r="AV92" s="19">
        <f t="shared" si="123"/>
        <v>6684116.9694496626</v>
      </c>
      <c r="AW92" s="19">
        <f t="shared" si="124"/>
        <v>87.13034086932845</v>
      </c>
      <c r="AX92" s="9">
        <f t="shared" si="125"/>
        <v>24833111.322567899</v>
      </c>
      <c r="AY92" s="19">
        <f t="shared" si="126"/>
        <v>40.763947259026118</v>
      </c>
      <c r="BA92" s="41" t="s">
        <v>155</v>
      </c>
      <c r="BB92" s="290">
        <f t="shared" si="127"/>
        <v>18148994.353118237</v>
      </c>
      <c r="BC92" s="85">
        <f t="shared" si="128"/>
        <v>6684116.9694496626</v>
      </c>
      <c r="BD92" s="85">
        <f t="shared" si="129"/>
        <v>24833111.322567899</v>
      </c>
    </row>
    <row r="93" spans="1:56" ht="15.6">
      <c r="A93" s="41">
        <v>78</v>
      </c>
      <c r="B93" s="41" t="s">
        <v>156</v>
      </c>
      <c r="C93" s="14"/>
      <c r="D93" s="9">
        <v>-516497.38</v>
      </c>
      <c r="E93" s="19">
        <v>-5.1835828624762899</v>
      </c>
      <c r="F93" s="19">
        <v>0</v>
      </c>
      <c r="G93" s="19">
        <v>0</v>
      </c>
      <c r="H93" s="9">
        <v>-516497.38</v>
      </c>
      <c r="I93" s="19">
        <v>-4.5322690417690419</v>
      </c>
      <c r="J93" s="14"/>
      <c r="K93" s="9">
        <f>+'[42]Apr-Jun'!$G$93</f>
        <v>0</v>
      </c>
      <c r="L93" s="19">
        <f t="shared" si="102"/>
        <v>0</v>
      </c>
      <c r="M93" s="9">
        <f>+'[42]Apr-Jun'!$H$93</f>
        <v>0</v>
      </c>
      <c r="N93" s="19">
        <f t="shared" si="103"/>
        <v>0</v>
      </c>
      <c r="O93" s="9">
        <f t="shared" si="104"/>
        <v>0</v>
      </c>
      <c r="P93" s="19">
        <f t="shared" si="105"/>
        <v>0</v>
      </c>
      <c r="Q93" s="14"/>
      <c r="R93" s="9">
        <v>3480954.5532281366</v>
      </c>
      <c r="S93" s="19">
        <f t="shared" si="106"/>
        <v>56.02965784969718</v>
      </c>
      <c r="T93" s="9">
        <v>623580.36037374428</v>
      </c>
      <c r="U93" s="19">
        <f t="shared" si="107"/>
        <v>63.217798091417706</v>
      </c>
      <c r="V93" s="9">
        <f t="shared" si="108"/>
        <v>4104534.9136018809</v>
      </c>
      <c r="W93" s="19">
        <f t="shared" si="109"/>
        <v>57.014556175103564</v>
      </c>
      <c r="X93" s="14"/>
      <c r="Y93" s="9">
        <f>+[43]Optima!G93</f>
        <v>5025450.526663797</v>
      </c>
      <c r="Z93" s="19">
        <f t="shared" si="110"/>
        <v>45.859345585704091</v>
      </c>
      <c r="AA93" s="9">
        <f>+[43]Optima!H93</f>
        <v>659430.59047823166</v>
      </c>
      <c r="AB93" s="19">
        <f t="shared" si="111"/>
        <v>41.767835728289313</v>
      </c>
      <c r="AC93" s="9">
        <f t="shared" si="112"/>
        <v>5684881.1171420291</v>
      </c>
      <c r="AD93" s="19">
        <f t="shared" si="113"/>
        <v>45.344104881010345</v>
      </c>
      <c r="AE93" s="14"/>
      <c r="AF93" s="9">
        <v>459212.50000000006</v>
      </c>
      <c r="AG93" s="19">
        <f t="shared" si="114"/>
        <v>6.015595320748786</v>
      </c>
      <c r="AH93" s="9">
        <v>1557.42</v>
      </c>
      <c r="AI93" s="19">
        <f t="shared" si="115"/>
        <v>0.16170906447928565</v>
      </c>
      <c r="AJ93" s="9">
        <f t="shared" si="116"/>
        <v>460769.92000000004</v>
      </c>
      <c r="AK93" s="19">
        <f t="shared" si="117"/>
        <v>5.3597841057137545</v>
      </c>
      <c r="AL93" s="14"/>
      <c r="AM93" s="9"/>
      <c r="AN93" s="19" t="e">
        <f t="shared" si="118"/>
        <v>#DIV/0!</v>
      </c>
      <c r="AO93" s="9"/>
      <c r="AP93" s="19" t="e">
        <f t="shared" si="119"/>
        <v>#DIV/0!</v>
      </c>
      <c r="AQ93" s="9">
        <f t="shared" si="120"/>
        <v>0</v>
      </c>
      <c r="AR93" s="19" t="e">
        <f t="shared" si="121"/>
        <v>#DIV/0!</v>
      </c>
      <c r="AS93" s="14"/>
      <c r="AT93" s="9">
        <f t="shared" si="122"/>
        <v>8449120.1998919342</v>
      </c>
      <c r="AU93" s="19">
        <f t="shared" si="94"/>
        <v>15.867518155442626</v>
      </c>
      <c r="AV93" s="19">
        <f t="shared" si="123"/>
        <v>1284568.3708519759</v>
      </c>
      <c r="AW93" s="19">
        <f t="shared" si="124"/>
        <v>16.744901463252809</v>
      </c>
      <c r="AX93" s="9">
        <f t="shared" si="125"/>
        <v>9733688.570743911</v>
      </c>
      <c r="AY93" s="19">
        <f t="shared" si="126"/>
        <v>15.978004623729936</v>
      </c>
      <c r="BA93" s="41" t="s">
        <v>156</v>
      </c>
      <c r="BB93" s="290">
        <f t="shared" si="127"/>
        <v>8449120.1998919342</v>
      </c>
      <c r="BC93" s="85">
        <f>+AV93</f>
        <v>1284568.3708519759</v>
      </c>
      <c r="BD93" s="85">
        <f t="shared" si="129"/>
        <v>9733688.570743911</v>
      </c>
    </row>
    <row r="94" spans="1:56" ht="15.6">
      <c r="A94" s="41">
        <v>79</v>
      </c>
      <c r="B94" s="41" t="s">
        <v>157</v>
      </c>
      <c r="C94" s="15"/>
      <c r="D94" s="31">
        <v>19791117.324515682</v>
      </c>
      <c r="E94" s="32">
        <v>198.62423424610031</v>
      </c>
      <c r="F94" s="31">
        <v>5163340.8201533118</v>
      </c>
      <c r="G94" s="32">
        <v>360.5936741499624</v>
      </c>
      <c r="H94" s="31">
        <v>24954458.144668993</v>
      </c>
      <c r="I94" s="32">
        <v>218.9755891950596</v>
      </c>
      <c r="J94" s="33"/>
      <c r="K94" s="31">
        <f t="shared" ref="K94" si="130">SUM(K74:K93)</f>
        <v>12639924.4834801</v>
      </c>
      <c r="L94" s="32">
        <f t="shared" si="102"/>
        <v>68.40156114227014</v>
      </c>
      <c r="M94" s="31">
        <f t="shared" ref="M94" si="131">SUM(M74:M93)</f>
        <v>1910035.6236861371</v>
      </c>
      <c r="N94" s="32">
        <f t="shared" si="103"/>
        <v>70.44982383026472</v>
      </c>
      <c r="O94" s="9">
        <f t="shared" si="104"/>
        <v>14549960.107166236</v>
      </c>
      <c r="P94" s="32">
        <f t="shared" si="105"/>
        <v>68.66362803166669</v>
      </c>
      <c r="Q94" s="33"/>
      <c r="R94" s="31">
        <v>7206446.4423767449</v>
      </c>
      <c r="S94" s="32">
        <f t="shared" si="106"/>
        <v>115.99540364699317</v>
      </c>
      <c r="T94" s="31">
        <v>1244160.1970555892</v>
      </c>
      <c r="U94" s="32">
        <f t="shared" si="107"/>
        <v>126.13140683856338</v>
      </c>
      <c r="V94" s="31">
        <f t="shared" si="108"/>
        <v>8450606.6394323334</v>
      </c>
      <c r="W94" s="32">
        <f t="shared" si="109"/>
        <v>117.38420968499304</v>
      </c>
      <c r="X94" s="33"/>
      <c r="Y94" s="31">
        <f>SUM(Y74:Y93)</f>
        <v>11132525.867445128</v>
      </c>
      <c r="Z94" s="32">
        <f t="shared" si="110"/>
        <v>101.58897163313192</v>
      </c>
      <c r="AA94" s="31">
        <f t="shared" ref="AA94" si="132">SUM(AA74:AA93)</f>
        <v>1449159.6141482492</v>
      </c>
      <c r="AB94" s="32">
        <f t="shared" si="111"/>
        <v>91.7886758391341</v>
      </c>
      <c r="AC94" s="31">
        <f t="shared" ref="AC94" si="133">SUM(AC74:AC93)</f>
        <v>12581685.481593378</v>
      </c>
      <c r="AD94" s="32">
        <f t="shared" si="113"/>
        <v>100.35482788496138</v>
      </c>
      <c r="AE94" s="33"/>
      <c r="AF94" s="31">
        <f t="shared" ref="AF94" si="134">SUM(AF74:AF93)</f>
        <v>10643759.079999989</v>
      </c>
      <c r="AG94" s="32">
        <f t="shared" si="114"/>
        <v>139.4311943094435</v>
      </c>
      <c r="AH94" s="31">
        <f>SUM(AH74:AH93)</f>
        <v>1289797.4399999992</v>
      </c>
      <c r="AI94" s="32">
        <f t="shared" si="115"/>
        <v>133.92144533277948</v>
      </c>
      <c r="AJ94" s="31">
        <f>SUM(AJ74:AJ93)</f>
        <v>11933556.519999987</v>
      </c>
      <c r="AK94" s="32">
        <f t="shared" si="117"/>
        <v>138.81393681369795</v>
      </c>
      <c r="AL94" s="33"/>
      <c r="AM94" s="31">
        <f t="shared" ref="AM94" si="135">SUM(AM74:AM93)</f>
        <v>12408810.870000001</v>
      </c>
      <c r="AN94" s="32" t="e">
        <f t="shared" si="118"/>
        <v>#DIV/0!</v>
      </c>
      <c r="AO94" s="31">
        <f t="shared" ref="AO94" si="136">SUM(AO74:AO93)</f>
        <v>1854190.13</v>
      </c>
      <c r="AP94" s="32" t="e">
        <f t="shared" si="119"/>
        <v>#DIV/0!</v>
      </c>
      <c r="AQ94" s="31">
        <f>SUM(AQ74:AQ93)</f>
        <v>14263001</v>
      </c>
      <c r="AR94" s="32" t="e">
        <f t="shared" si="121"/>
        <v>#DIV/0!</v>
      </c>
      <c r="AS94" s="33"/>
      <c r="AT94" s="31">
        <f>SUM(AT74:AT93)</f>
        <v>73822584.067817658</v>
      </c>
      <c r="AU94" s="32">
        <f t="shared" si="94"/>
        <v>138.63942816114374</v>
      </c>
      <c r="AV94" s="32">
        <f>SUM(AV74:AV93)</f>
        <v>12910683.825043287</v>
      </c>
      <c r="AW94" s="32">
        <f t="shared" si="124"/>
        <v>168.29631912093342</v>
      </c>
      <c r="AX94" s="31">
        <f t="shared" si="125"/>
        <v>86733267.892860949</v>
      </c>
      <c r="AY94" s="32">
        <f t="shared" si="126"/>
        <v>142.37403892175541</v>
      </c>
      <c r="BA94" s="41" t="s">
        <v>157</v>
      </c>
      <c r="BB94" s="291">
        <f t="shared" si="127"/>
        <v>73822584.067817658</v>
      </c>
      <c r="BC94" s="291">
        <f t="shared" si="128"/>
        <v>12910683.825043287</v>
      </c>
      <c r="BD94" s="291">
        <f t="shared" si="129"/>
        <v>86733267.892860949</v>
      </c>
    </row>
    <row r="95" spans="1:56" ht="15.6">
      <c r="A95" s="41">
        <v>80</v>
      </c>
      <c r="B95" s="42" t="s">
        <v>158</v>
      </c>
      <c r="C95" s="15"/>
      <c r="D95" s="31">
        <v>25292491.505447481</v>
      </c>
      <c r="E95" s="32">
        <v>253.83618696568161</v>
      </c>
      <c r="F95" s="31">
        <v>6062573.7096517989</v>
      </c>
      <c r="G95" s="32">
        <v>423.39365246538159</v>
      </c>
      <c r="H95" s="31">
        <v>31355065.215099279</v>
      </c>
      <c r="I95" s="32">
        <v>275.1409724034686</v>
      </c>
      <c r="J95" s="33"/>
      <c r="K95" s="31">
        <f t="shared" ref="K95" si="137">+K72+K94</f>
        <v>22551121.876242157</v>
      </c>
      <c r="L95" s="32">
        <f t="shared" si="102"/>
        <v>122.03648398853919</v>
      </c>
      <c r="M95" s="31">
        <f t="shared" ref="M95" si="138">+M72+M94</f>
        <v>3613814.0097875101</v>
      </c>
      <c r="N95" s="32">
        <f t="shared" si="103"/>
        <v>133.29204816271431</v>
      </c>
      <c r="O95" s="9">
        <f t="shared" si="104"/>
        <v>26164935.886029668</v>
      </c>
      <c r="P95" s="32">
        <f t="shared" si="105"/>
        <v>123.47658769633919</v>
      </c>
      <c r="Q95" s="33"/>
      <c r="R95" s="31">
        <v>10824946.365935039</v>
      </c>
      <c r="S95" s="32">
        <f t="shared" si="106"/>
        <v>174.23900020820318</v>
      </c>
      <c r="T95" s="31">
        <v>1906632.6045202329</v>
      </c>
      <c r="U95" s="32">
        <f t="shared" si="107"/>
        <v>193.29203208842588</v>
      </c>
      <c r="V95" s="31">
        <f t="shared" si="108"/>
        <v>12731578.970455272</v>
      </c>
      <c r="W95" s="32">
        <f t="shared" si="109"/>
        <v>176.84959189975513</v>
      </c>
      <c r="X95" s="33"/>
      <c r="Y95" s="31">
        <f>+Y72+Y94</f>
        <v>16124160.568815719</v>
      </c>
      <c r="Z95" s="32">
        <f t="shared" si="110"/>
        <v>147.13973361818987</v>
      </c>
      <c r="AA95" s="31">
        <f t="shared" ref="AA95" si="139">+AA72+AA94</f>
        <v>2104152.9527776581</v>
      </c>
      <c r="AB95" s="32">
        <f t="shared" si="111"/>
        <v>133.27545938546101</v>
      </c>
      <c r="AC95" s="31">
        <f>+AC72+AC94</f>
        <v>18228313.521593377</v>
      </c>
      <c r="AD95" s="32">
        <f t="shared" si="113"/>
        <v>145.39381617580781</v>
      </c>
      <c r="AE95" s="33"/>
      <c r="AF95" s="31">
        <f t="shared" ref="AF95" si="140">+AF72+AF94</f>
        <v>12062965.949999988</v>
      </c>
      <c r="AG95" s="32">
        <f t="shared" si="114"/>
        <v>158.02253101379395</v>
      </c>
      <c r="AH95" s="31">
        <f t="shared" ref="AH95" si="141">+AH72+AH94</f>
        <v>1472810.2899999991</v>
      </c>
      <c r="AI95" s="32">
        <f t="shared" si="115"/>
        <v>152.92392171114102</v>
      </c>
      <c r="AJ95" s="31">
        <f>+AJ72+AJ94</f>
        <v>13535776.239999985</v>
      </c>
      <c r="AK95" s="32">
        <f t="shared" si="117"/>
        <v>157.45133351944892</v>
      </c>
      <c r="AL95" s="33"/>
      <c r="AM95" s="31">
        <f t="shared" ref="AM95" si="142">+AM72+AM94</f>
        <v>19449555.870000001</v>
      </c>
      <c r="AN95" s="32" t="e">
        <f t="shared" si="118"/>
        <v>#DIV/0!</v>
      </c>
      <c r="AO95" s="31">
        <f t="shared" ref="AO95" si="143">+AO72+AO94</f>
        <v>2569602.13</v>
      </c>
      <c r="AP95" s="32" t="e">
        <f t="shared" si="119"/>
        <v>#DIV/0!</v>
      </c>
      <c r="AQ95" s="31">
        <f>+AQ72+AQ94</f>
        <v>22019158</v>
      </c>
      <c r="AR95" s="32" t="e">
        <f t="shared" si="121"/>
        <v>#DIV/0!</v>
      </c>
      <c r="AS95" s="33"/>
      <c r="AT95" s="31">
        <f>+AT72+AT94</f>
        <v>106305242.1364404</v>
      </c>
      <c r="AU95" s="32">
        <f t="shared" si="94"/>
        <v>199.6421307440113</v>
      </c>
      <c r="AV95" s="32">
        <f>+AV72+AV94</f>
        <v>17729585.6967372</v>
      </c>
      <c r="AW95" s="32">
        <f t="shared" si="124"/>
        <v>231.11277858979065</v>
      </c>
      <c r="AX95" s="31">
        <f t="shared" si="125"/>
        <v>124034827.8331776</v>
      </c>
      <c r="AY95" s="32">
        <f t="shared" si="126"/>
        <v>203.60514292379852</v>
      </c>
      <c r="BA95" s="42" t="s">
        <v>158</v>
      </c>
      <c r="BB95" s="291">
        <f t="shared" si="127"/>
        <v>106305242.1364404</v>
      </c>
      <c r="BC95" s="291">
        <f t="shared" si="128"/>
        <v>17729585.6967372</v>
      </c>
      <c r="BD95" s="291">
        <f t="shared" si="129"/>
        <v>124034827.8331776</v>
      </c>
    </row>
    <row r="96" spans="1:56" ht="15.6">
      <c r="A96" s="41"/>
      <c r="B96" s="42"/>
      <c r="C96" s="14"/>
      <c r="D96" s="9"/>
      <c r="E96" s="19"/>
      <c r="F96" s="19"/>
      <c r="G96" s="19"/>
      <c r="H96" s="19"/>
      <c r="I96" s="19"/>
      <c r="J96" s="14"/>
      <c r="K96" s="9"/>
      <c r="L96" s="19"/>
      <c r="M96" s="9"/>
      <c r="N96" s="19"/>
      <c r="O96" s="19"/>
      <c r="P96" s="19"/>
      <c r="Q96" s="14"/>
      <c r="R96" s="9"/>
      <c r="S96" s="9"/>
      <c r="T96" s="9"/>
      <c r="U96" s="9"/>
      <c r="V96" s="9"/>
      <c r="W96" s="9"/>
      <c r="X96" s="14"/>
      <c r="Y96" s="9"/>
      <c r="Z96" s="9"/>
      <c r="AA96" s="9"/>
      <c r="AB96" s="9"/>
      <c r="AC96" s="9"/>
      <c r="AD96" s="9"/>
      <c r="AE96" s="14"/>
      <c r="AF96" s="9"/>
      <c r="AG96" s="19"/>
      <c r="AH96" s="9"/>
      <c r="AI96" s="19"/>
      <c r="AJ96" s="9"/>
      <c r="AK96" s="19"/>
      <c r="AL96" s="14"/>
      <c r="AM96" s="9"/>
      <c r="AN96" s="19"/>
      <c r="AO96" s="9"/>
      <c r="AP96" s="19"/>
      <c r="AQ96" s="9"/>
      <c r="AR96" s="19"/>
      <c r="AS96" s="14"/>
      <c r="AT96" s="9"/>
      <c r="AU96" s="19"/>
      <c r="AV96" s="19"/>
      <c r="AW96" s="19"/>
      <c r="AX96" s="9"/>
      <c r="AY96" s="19"/>
      <c r="BA96" s="42"/>
      <c r="BB96" s="290"/>
      <c r="BC96" s="88"/>
      <c r="BD96" s="85"/>
    </row>
    <row r="97" spans="1:56" ht="15.6">
      <c r="A97" s="41">
        <v>81</v>
      </c>
      <c r="B97" s="43" t="s">
        <v>159</v>
      </c>
      <c r="C97" s="14"/>
      <c r="D97" s="9">
        <v>0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4"/>
      <c r="K97" s="9">
        <v>0</v>
      </c>
      <c r="L97" s="19">
        <f t="shared" ref="L97:L101" si="144">+K97/$K$110</f>
        <v>0</v>
      </c>
      <c r="M97" s="9">
        <v>0</v>
      </c>
      <c r="N97" s="19">
        <f t="shared" ref="N97:N101" si="145">+M97/$M$110</f>
        <v>0</v>
      </c>
      <c r="O97" s="9">
        <f t="shared" ref="O97:O101" si="146">+K97+M97</f>
        <v>0</v>
      </c>
      <c r="P97" s="19">
        <f t="shared" ref="P97:P101" si="147">+O97/$O$110</f>
        <v>0</v>
      </c>
      <c r="Q97" s="14"/>
      <c r="R97" s="9">
        <v>0</v>
      </c>
      <c r="S97" s="19">
        <f t="shared" ref="S97:S101" si="148">+R97/$R$110</f>
        <v>0</v>
      </c>
      <c r="T97" s="9">
        <v>0</v>
      </c>
      <c r="U97" s="19">
        <f t="shared" ref="U97:U101" si="149">+T97/$T$110</f>
        <v>0</v>
      </c>
      <c r="V97" s="9">
        <f t="shared" ref="V97:V101" si="150">+R97+T97</f>
        <v>0</v>
      </c>
      <c r="W97" s="19">
        <f t="shared" ref="W97:W101" si="151">+V97/$V$110</f>
        <v>0</v>
      </c>
      <c r="X97" s="14"/>
      <c r="Y97" s="9">
        <v>0</v>
      </c>
      <c r="Z97" s="19">
        <f t="shared" ref="Z97:Z101" si="152">+Y97/$Y$110</f>
        <v>0</v>
      </c>
      <c r="AA97" s="9"/>
      <c r="AB97" s="19">
        <f t="shared" ref="AB97:AB101" si="153">+AA97/$AA$110</f>
        <v>0</v>
      </c>
      <c r="AC97" s="9">
        <f t="shared" ref="AC97:AC100" si="154">+Y97+AA97</f>
        <v>0</v>
      </c>
      <c r="AD97" s="19">
        <f t="shared" ref="AD97:AD101" si="155">+AC97/$AC$110</f>
        <v>0</v>
      </c>
      <c r="AE97" s="14"/>
      <c r="AF97" s="9">
        <v>0</v>
      </c>
      <c r="AG97" s="19">
        <f t="shared" ref="AG97:AG101" si="156">+AF97/$AF$110</f>
        <v>0</v>
      </c>
      <c r="AH97" s="9">
        <v>0</v>
      </c>
      <c r="AI97" s="19">
        <f t="shared" ref="AI97:AI101" si="157">+AH97/$AH$110</f>
        <v>0</v>
      </c>
      <c r="AJ97" s="9">
        <f t="shared" ref="AJ97:AJ99" si="158">+AF97+AH97</f>
        <v>0</v>
      </c>
      <c r="AK97" s="19">
        <f t="shared" ref="AK97:AK101" si="159">+AJ97/$AJ$110</f>
        <v>0</v>
      </c>
      <c r="AL97" s="14"/>
      <c r="AM97" s="9"/>
      <c r="AN97" s="19" t="e">
        <f t="shared" ref="AN97:AN101" si="160">+AM97/$AM$110</f>
        <v>#DIV/0!</v>
      </c>
      <c r="AO97" s="9"/>
      <c r="AP97" s="19" t="e">
        <f t="shared" ref="AP97:AP101" si="161">+AO97/$AO$110</f>
        <v>#DIV/0!</v>
      </c>
      <c r="AQ97" s="9">
        <f>+AM97+AO97</f>
        <v>0</v>
      </c>
      <c r="AR97" s="19" t="e">
        <f t="shared" ref="AR97:AR101" si="162">+AQ97/$AQ$110</f>
        <v>#DIV/0!</v>
      </c>
      <c r="AS97" s="14"/>
      <c r="AT97" s="9">
        <f t="shared" ref="AT97:AT99" si="163">+D97+K97+R97+Y97+AF97+AM97</f>
        <v>0</v>
      </c>
      <c r="AU97" s="19">
        <f t="shared" si="94"/>
        <v>0</v>
      </c>
      <c r="AV97" s="19">
        <f t="shared" ref="AV97:AV99" si="164">+F97+M97+T97+AA97+AH97+AO97</f>
        <v>0</v>
      </c>
      <c r="AW97" s="19">
        <f t="shared" ref="AW97:AW101" si="165">+AV97/$AV$110</f>
        <v>0</v>
      </c>
      <c r="AX97" s="9">
        <f t="shared" ref="AX97:AX99" si="166">+AT97+AV97</f>
        <v>0</v>
      </c>
      <c r="AY97" s="19">
        <f t="shared" ref="AY97:AY101" si="167">+AX97/$AX$110</f>
        <v>0</v>
      </c>
      <c r="BA97" s="43" t="s">
        <v>159</v>
      </c>
      <c r="BB97" s="290">
        <f t="shared" ref="BB97:BB101" si="168">+AT97</f>
        <v>0</v>
      </c>
      <c r="BC97" s="88">
        <f t="shared" ref="BC97:BC101" si="169">+AV97</f>
        <v>0</v>
      </c>
      <c r="BD97" s="85">
        <f t="shared" ref="BD97:BD101" si="170">+BB97+BC97</f>
        <v>0</v>
      </c>
    </row>
    <row r="98" spans="1:56" ht="15.6">
      <c r="A98" s="41">
        <v>82</v>
      </c>
      <c r="B98" s="44" t="s">
        <v>160</v>
      </c>
      <c r="C98" s="14"/>
      <c r="D98" s="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4"/>
      <c r="K98" s="9">
        <v>0</v>
      </c>
      <c r="L98" s="19">
        <f t="shared" si="144"/>
        <v>0</v>
      </c>
      <c r="M98" s="9">
        <v>0</v>
      </c>
      <c r="N98" s="19">
        <f t="shared" si="145"/>
        <v>0</v>
      </c>
      <c r="O98" s="9">
        <f t="shared" si="146"/>
        <v>0</v>
      </c>
      <c r="P98" s="19">
        <f t="shared" si="147"/>
        <v>0</v>
      </c>
      <c r="Q98" s="14"/>
      <c r="R98" s="9">
        <v>0</v>
      </c>
      <c r="S98" s="19">
        <f t="shared" si="148"/>
        <v>0</v>
      </c>
      <c r="T98" s="9">
        <v>0</v>
      </c>
      <c r="U98" s="19">
        <f t="shared" si="149"/>
        <v>0</v>
      </c>
      <c r="V98" s="9">
        <f t="shared" si="150"/>
        <v>0</v>
      </c>
      <c r="W98" s="19">
        <f t="shared" si="151"/>
        <v>0</v>
      </c>
      <c r="X98" s="14"/>
      <c r="Y98" s="9">
        <v>0</v>
      </c>
      <c r="Z98" s="19">
        <f t="shared" si="152"/>
        <v>0</v>
      </c>
      <c r="AA98" s="9"/>
      <c r="AB98" s="19">
        <f t="shared" si="153"/>
        <v>0</v>
      </c>
      <c r="AC98" s="9">
        <f t="shared" si="154"/>
        <v>0</v>
      </c>
      <c r="AD98" s="19">
        <f t="shared" si="155"/>
        <v>0</v>
      </c>
      <c r="AE98" s="14"/>
      <c r="AF98" s="9">
        <v>0</v>
      </c>
      <c r="AG98" s="19">
        <f t="shared" si="156"/>
        <v>0</v>
      </c>
      <c r="AH98" s="9">
        <v>0</v>
      </c>
      <c r="AI98" s="19">
        <f t="shared" si="157"/>
        <v>0</v>
      </c>
      <c r="AJ98" s="9">
        <f t="shared" si="158"/>
        <v>0</v>
      </c>
      <c r="AK98" s="19">
        <f t="shared" si="159"/>
        <v>0</v>
      </c>
      <c r="AL98" s="14"/>
      <c r="AM98" s="9"/>
      <c r="AN98" s="19" t="e">
        <f t="shared" si="160"/>
        <v>#DIV/0!</v>
      </c>
      <c r="AO98" s="9"/>
      <c r="AP98" s="19" t="e">
        <f t="shared" si="161"/>
        <v>#DIV/0!</v>
      </c>
      <c r="AQ98" s="9">
        <f t="shared" ref="AQ98:AQ99" si="171">+AM98+AO98</f>
        <v>0</v>
      </c>
      <c r="AR98" s="19" t="e">
        <f t="shared" si="162"/>
        <v>#DIV/0!</v>
      </c>
      <c r="AS98" s="14"/>
      <c r="AT98" s="9">
        <f t="shared" si="163"/>
        <v>0</v>
      </c>
      <c r="AU98" s="19">
        <f t="shared" si="94"/>
        <v>0</v>
      </c>
      <c r="AV98" s="19">
        <f t="shared" si="164"/>
        <v>0</v>
      </c>
      <c r="AW98" s="19">
        <f t="shared" si="165"/>
        <v>0</v>
      </c>
      <c r="AX98" s="9">
        <f t="shared" si="166"/>
        <v>0</v>
      </c>
      <c r="AY98" s="19">
        <f t="shared" si="167"/>
        <v>0</v>
      </c>
      <c r="BA98" s="44" t="s">
        <v>160</v>
      </c>
      <c r="BB98" s="290">
        <f t="shared" si="168"/>
        <v>0</v>
      </c>
      <c r="BC98" s="88">
        <f t="shared" si="169"/>
        <v>0</v>
      </c>
      <c r="BD98" s="85">
        <f t="shared" si="170"/>
        <v>0</v>
      </c>
    </row>
    <row r="99" spans="1:56" ht="15.6">
      <c r="A99" s="41">
        <v>83</v>
      </c>
      <c r="B99" s="41" t="s">
        <v>161</v>
      </c>
      <c r="C99" s="14"/>
      <c r="D99" s="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4"/>
      <c r="K99" s="9">
        <v>0</v>
      </c>
      <c r="L99" s="19">
        <f t="shared" si="144"/>
        <v>0</v>
      </c>
      <c r="M99" s="9">
        <v>0</v>
      </c>
      <c r="N99" s="19">
        <f t="shared" si="145"/>
        <v>0</v>
      </c>
      <c r="O99" s="9">
        <f t="shared" si="146"/>
        <v>0</v>
      </c>
      <c r="P99" s="19">
        <f t="shared" si="147"/>
        <v>0</v>
      </c>
      <c r="Q99" s="14"/>
      <c r="R99" s="9">
        <v>0</v>
      </c>
      <c r="S99" s="19">
        <f t="shared" si="148"/>
        <v>0</v>
      </c>
      <c r="T99" s="9">
        <v>0</v>
      </c>
      <c r="U99" s="19">
        <f t="shared" si="149"/>
        <v>0</v>
      </c>
      <c r="V99" s="9">
        <f t="shared" si="150"/>
        <v>0</v>
      </c>
      <c r="W99" s="19">
        <f t="shared" si="151"/>
        <v>0</v>
      </c>
      <c r="X99" s="14"/>
      <c r="Y99" s="9">
        <v>0</v>
      </c>
      <c r="Z99" s="19">
        <f t="shared" si="152"/>
        <v>0</v>
      </c>
      <c r="AA99" s="9"/>
      <c r="AB99" s="19">
        <f t="shared" si="153"/>
        <v>0</v>
      </c>
      <c r="AC99" s="9">
        <f t="shared" si="154"/>
        <v>0</v>
      </c>
      <c r="AD99" s="19">
        <f t="shared" si="155"/>
        <v>0</v>
      </c>
      <c r="AE99" s="14"/>
      <c r="AF99" s="9">
        <v>0</v>
      </c>
      <c r="AG99" s="19">
        <f t="shared" si="156"/>
        <v>0</v>
      </c>
      <c r="AH99" s="9">
        <v>0</v>
      </c>
      <c r="AI99" s="19">
        <f t="shared" si="157"/>
        <v>0</v>
      </c>
      <c r="AJ99" s="9">
        <f t="shared" si="158"/>
        <v>0</v>
      </c>
      <c r="AK99" s="19">
        <f t="shared" si="159"/>
        <v>0</v>
      </c>
      <c r="AL99" s="14"/>
      <c r="AM99" s="9"/>
      <c r="AN99" s="19" t="e">
        <f t="shared" si="160"/>
        <v>#DIV/0!</v>
      </c>
      <c r="AO99" s="9"/>
      <c r="AP99" s="19" t="e">
        <f t="shared" si="161"/>
        <v>#DIV/0!</v>
      </c>
      <c r="AQ99" s="9">
        <f t="shared" si="171"/>
        <v>0</v>
      </c>
      <c r="AR99" s="19" t="e">
        <f t="shared" si="162"/>
        <v>#DIV/0!</v>
      </c>
      <c r="AS99" s="14"/>
      <c r="AT99" s="9">
        <f t="shared" si="163"/>
        <v>0</v>
      </c>
      <c r="AU99" s="19">
        <f t="shared" si="94"/>
        <v>0</v>
      </c>
      <c r="AV99" s="19">
        <f t="shared" si="164"/>
        <v>0</v>
      </c>
      <c r="AW99" s="19">
        <f t="shared" si="165"/>
        <v>0</v>
      </c>
      <c r="AX99" s="9">
        <f t="shared" si="166"/>
        <v>0</v>
      </c>
      <c r="AY99" s="19">
        <f t="shared" si="167"/>
        <v>0</v>
      </c>
      <c r="BA99" s="41" t="s">
        <v>161</v>
      </c>
      <c r="BB99" s="290">
        <f t="shared" si="168"/>
        <v>0</v>
      </c>
      <c r="BC99" s="88">
        <f t="shared" si="169"/>
        <v>0</v>
      </c>
      <c r="BD99" s="85">
        <f t="shared" si="170"/>
        <v>0</v>
      </c>
    </row>
    <row r="100" spans="1:56" ht="16.149999999999999" thickBot="1">
      <c r="A100" s="41">
        <v>84</v>
      </c>
      <c r="B100" s="29" t="s">
        <v>163</v>
      </c>
      <c r="C100" s="15"/>
      <c r="D100" s="31">
        <v>178477926.95544758</v>
      </c>
      <c r="E100" s="32">
        <v>1791.2097124220711</v>
      </c>
      <c r="F100" s="31">
        <v>25022265.579651803</v>
      </c>
      <c r="G100" s="32">
        <v>1747.486945991466</v>
      </c>
      <c r="H100" s="31">
        <v>203500192.53509939</v>
      </c>
      <c r="I100" s="32">
        <v>1785.7159752114724</v>
      </c>
      <c r="J100" s="33"/>
      <c r="K100" s="31">
        <f t="shared" ref="K100" si="172">+K62+K95+K97+K98+K99</f>
        <v>296775553.44824213</v>
      </c>
      <c r="L100" s="32">
        <f t="shared" si="144"/>
        <v>1606.0152251108941</v>
      </c>
      <c r="M100" s="31">
        <f t="shared" ref="M100" si="173">+M62+M95+M97+M98+M99</f>
        <v>46691641.877787523</v>
      </c>
      <c r="N100" s="32">
        <f t="shared" si="145"/>
        <v>1722.1762274191326</v>
      </c>
      <c r="O100" s="9">
        <f t="shared" si="146"/>
        <v>343467195.32602966</v>
      </c>
      <c r="P100" s="32">
        <f t="shared" si="147"/>
        <v>1620.8775534257802</v>
      </c>
      <c r="Q100" s="33"/>
      <c r="R100" s="31">
        <v>114192090.59879428</v>
      </c>
      <c r="S100" s="32">
        <f t="shared" si="148"/>
        <v>1838.0428895455161</v>
      </c>
      <c r="T100" s="31">
        <v>21594738.183517348</v>
      </c>
      <c r="U100" s="32">
        <f t="shared" si="149"/>
        <v>2189.2475855147354</v>
      </c>
      <c r="V100" s="31">
        <f t="shared" si="150"/>
        <v>135786828.78231162</v>
      </c>
      <c r="W100" s="32">
        <f t="shared" si="151"/>
        <v>1886.163948025609</v>
      </c>
      <c r="X100" s="33"/>
      <c r="Y100" s="31">
        <f>+Y62+Y95+Y97+Y98+Y99</f>
        <v>208424499.91148072</v>
      </c>
      <c r="Z100" s="32">
        <f t="shared" si="152"/>
        <v>1901.961051900649</v>
      </c>
      <c r="AA100" s="31">
        <f t="shared" ref="AA100" si="174">+AA62+AA95+AA97+AA98+AA99</f>
        <v>30094416.018712655</v>
      </c>
      <c r="AB100" s="32">
        <f t="shared" si="153"/>
        <v>1906.1575892267961</v>
      </c>
      <c r="AC100" s="9">
        <f t="shared" si="154"/>
        <v>238518915.93019336</v>
      </c>
      <c r="AD100" s="32">
        <f t="shared" si="155"/>
        <v>1902.4895186340918</v>
      </c>
      <c r="AE100" s="33"/>
      <c r="AF100" s="31">
        <f t="shared" ref="AF100" si="175">+AF62+AF95+AF97+AF98+AF99</f>
        <v>136936603.39999998</v>
      </c>
      <c r="AG100" s="32">
        <f t="shared" si="156"/>
        <v>1793.8431350459146</v>
      </c>
      <c r="AH100" s="31">
        <f t="shared" ref="AH100" si="176">+AH62+AH95+AH97+AH98+AH99</f>
        <v>19138600.369999997</v>
      </c>
      <c r="AI100" s="32">
        <f t="shared" si="157"/>
        <v>1987.1872463918594</v>
      </c>
      <c r="AJ100" s="31">
        <f>+AJ62+AJ95+AJ97+AJ98+AJ99</f>
        <v>156075203.76999998</v>
      </c>
      <c r="AK100" s="32">
        <f t="shared" si="159"/>
        <v>1815.5034869951608</v>
      </c>
      <c r="AL100" s="33"/>
      <c r="AM100" s="31">
        <f t="shared" ref="AM100" si="177">+AM62+AM95+AM97+AM98+AM99</f>
        <v>202231404.47813454</v>
      </c>
      <c r="AN100" s="32" t="e">
        <f t="shared" si="160"/>
        <v>#DIV/0!</v>
      </c>
      <c r="AO100" s="31">
        <f t="shared" ref="AO100" si="178">+AO62+AO95+AO97+AO98+AO99</f>
        <v>29792596.031249247</v>
      </c>
      <c r="AP100" s="32" t="e">
        <f t="shared" si="161"/>
        <v>#DIV/0!</v>
      </c>
      <c r="AQ100" s="31">
        <f>+AQ62+AQ95+AQ97+AQ98+AQ99</f>
        <v>232024000.5093838</v>
      </c>
      <c r="AR100" s="32" t="e">
        <f t="shared" si="162"/>
        <v>#DIV/0!</v>
      </c>
      <c r="AS100" s="33"/>
      <c r="AT100" s="35">
        <f>+AT62+AT95+AT97+AT98+AT99</f>
        <v>1137038078.7920997</v>
      </c>
      <c r="AU100" s="51">
        <f t="shared" si="94"/>
        <v>2135.3669887302594</v>
      </c>
      <c r="AV100" s="35">
        <f>+AV62+AV95+AV97+AV98+AV99</f>
        <v>172334258.06091854</v>
      </c>
      <c r="AW100" s="51">
        <f t="shared" si="165"/>
        <v>2246.4512091784882</v>
      </c>
      <c r="AX100" s="35">
        <f>+AX62+AX95+AX97+AX98+AX99</f>
        <v>1309372336.8530183</v>
      </c>
      <c r="AY100" s="32">
        <f t="shared" si="167"/>
        <v>2149.3555192738891</v>
      </c>
      <c r="BA100" s="29" t="s">
        <v>163</v>
      </c>
      <c r="BB100" s="291">
        <f t="shared" si="168"/>
        <v>1137038078.7920997</v>
      </c>
      <c r="BC100" s="113">
        <f t="shared" si="169"/>
        <v>172334258.06091854</v>
      </c>
      <c r="BD100" s="113">
        <f t="shared" si="170"/>
        <v>1309372336.8530183</v>
      </c>
    </row>
    <row r="101" spans="1:56" ht="16.149999999999999" thickBot="1">
      <c r="A101" s="41">
        <v>85</v>
      </c>
      <c r="B101" s="29" t="s">
        <v>164</v>
      </c>
      <c r="C101" s="14"/>
      <c r="D101" s="40">
        <v>8988971.3545523286</v>
      </c>
      <c r="E101" s="36">
        <v>90.213580298795961</v>
      </c>
      <c r="F101" s="40">
        <v>-3303947.9496518001</v>
      </c>
      <c r="G101" s="36">
        <v>-230.73873522255744</v>
      </c>
      <c r="H101" s="46">
        <v>5685023.4049005285</v>
      </c>
      <c r="I101" s="36">
        <v>49.886130264132404</v>
      </c>
      <c r="J101" s="33"/>
      <c r="K101" s="40">
        <f t="shared" ref="K101" si="179">+K16-K100</f>
        <v>46635051.291757882</v>
      </c>
      <c r="L101" s="36">
        <f t="shared" si="144"/>
        <v>252.36782992455156</v>
      </c>
      <c r="M101" s="40">
        <f t="shared" ref="M101" si="180">+M16-M100</f>
        <v>2673775.4122124836</v>
      </c>
      <c r="N101" s="36">
        <f t="shared" si="145"/>
        <v>98.619630134718335</v>
      </c>
      <c r="O101" s="40">
        <f t="shared" si="146"/>
        <v>49308826.703970365</v>
      </c>
      <c r="P101" s="36">
        <f t="shared" si="147"/>
        <v>232.69637239842174</v>
      </c>
      <c r="Q101" s="33"/>
      <c r="R101" s="40">
        <v>8403191.625471428</v>
      </c>
      <c r="S101" s="36">
        <f t="shared" si="148"/>
        <v>135.25828746714677</v>
      </c>
      <c r="T101" s="40">
        <v>899427.09221692756</v>
      </c>
      <c r="U101" s="36">
        <f t="shared" si="149"/>
        <v>91.182795236914799</v>
      </c>
      <c r="V101" s="46">
        <f t="shared" si="150"/>
        <v>9302618.7176883556</v>
      </c>
      <c r="W101" s="36">
        <f t="shared" si="151"/>
        <v>129.21919014443966</v>
      </c>
      <c r="X101" s="33"/>
      <c r="Y101" s="46">
        <f>+Y16-Y100</f>
        <v>1261501.2681648433</v>
      </c>
      <c r="Z101" s="36">
        <f t="shared" si="152"/>
        <v>11.511728611520326</v>
      </c>
      <c r="AA101" s="46">
        <f t="shared" ref="AA101" si="181">+AA16-AA100</f>
        <v>-1082753.6683581956</v>
      </c>
      <c r="AB101" s="36">
        <f t="shared" si="153"/>
        <v>-68.580799870673644</v>
      </c>
      <c r="AC101" s="40">
        <f>+AC16-AC100</f>
        <v>178747.59980666637</v>
      </c>
      <c r="AD101" s="36">
        <f t="shared" si="155"/>
        <v>1.42573780275234</v>
      </c>
      <c r="AE101" s="33"/>
      <c r="AF101" s="40">
        <f t="shared" ref="AF101" si="182">+AF16-AF100</f>
        <v>240806.22999995947</v>
      </c>
      <c r="AG101" s="36">
        <f t="shared" si="156"/>
        <v>3.154515241625417</v>
      </c>
      <c r="AH101" s="40">
        <f t="shared" ref="AH101" si="183">+AH16-AH100</f>
        <v>-654487.4499999918</v>
      </c>
      <c r="AI101" s="36">
        <f t="shared" si="157"/>
        <v>-67.956333714047531</v>
      </c>
      <c r="AJ101" s="40">
        <f>+AJ16-AJ100</f>
        <v>-413731.53000003099</v>
      </c>
      <c r="AK101" s="36">
        <f t="shared" si="159"/>
        <v>-4.8126224874375465</v>
      </c>
      <c r="AL101" s="33"/>
      <c r="AM101" s="40">
        <f t="shared" ref="AM101" si="184">+AM16-AM100</f>
        <v>22834311.751516461</v>
      </c>
      <c r="AN101" s="36" t="e">
        <f t="shared" si="160"/>
        <v>#DIV/0!</v>
      </c>
      <c r="AO101" s="40">
        <f t="shared" ref="AO101" si="185">+AO16-AO100</f>
        <v>4085687.7390994504</v>
      </c>
      <c r="AP101" s="45" t="e">
        <f t="shared" si="161"/>
        <v>#DIV/0!</v>
      </c>
      <c r="AQ101" s="40">
        <f>+AQ16-AQ100</f>
        <v>26919999.490615904</v>
      </c>
      <c r="AR101" s="45" t="e">
        <f t="shared" si="162"/>
        <v>#DIV/0!</v>
      </c>
      <c r="AS101" s="37"/>
      <c r="AT101" s="38">
        <f>+AT16-AT100</f>
        <v>88363833.52146244</v>
      </c>
      <c r="AU101" s="36">
        <f t="shared" si="94"/>
        <v>165.94801583060072</v>
      </c>
      <c r="AV101" s="38">
        <f>+AV16-AV100</f>
        <v>2617701.1755189002</v>
      </c>
      <c r="AW101" s="45">
        <f t="shared" si="165"/>
        <v>34.122861218537686</v>
      </c>
      <c r="AX101" s="38">
        <f>+AX16-AX100</f>
        <v>90981534.69698143</v>
      </c>
      <c r="AY101" s="39">
        <f t="shared" si="167"/>
        <v>149.34763645836611</v>
      </c>
      <c r="BA101" s="29" t="s">
        <v>164</v>
      </c>
      <c r="BB101" s="292">
        <f t="shared" si="168"/>
        <v>88363833.52146244</v>
      </c>
      <c r="BC101" s="119">
        <f t="shared" si="169"/>
        <v>2617701.1755189002</v>
      </c>
      <c r="BD101" s="119">
        <f t="shared" si="170"/>
        <v>90981534.696981341</v>
      </c>
    </row>
    <row r="102" spans="1:56" ht="15.6">
      <c r="A102" s="41"/>
      <c r="B102" s="41"/>
      <c r="C102" s="14"/>
      <c r="D102" s="9"/>
      <c r="E102" s="9"/>
      <c r="F102" s="9"/>
      <c r="G102" s="9"/>
      <c r="H102" s="9"/>
      <c r="I102" s="9"/>
      <c r="J102" s="14"/>
      <c r="K102" s="9"/>
      <c r="L102" s="9"/>
      <c r="M102" s="9"/>
      <c r="N102" s="9"/>
      <c r="O102" s="9"/>
      <c r="P102" s="9"/>
      <c r="Q102" s="14"/>
      <c r="R102" s="9"/>
      <c r="S102" s="9"/>
      <c r="T102" s="9"/>
      <c r="U102" s="9"/>
      <c r="V102" s="9"/>
      <c r="W102" s="9"/>
      <c r="X102" s="14"/>
      <c r="Y102" s="9"/>
      <c r="Z102" s="9"/>
      <c r="AA102" s="9"/>
      <c r="AB102" s="9"/>
      <c r="AC102" s="9"/>
      <c r="AD102" s="9"/>
      <c r="AE102" s="14"/>
      <c r="AF102" s="9"/>
      <c r="AG102" s="9"/>
      <c r="AH102" s="9"/>
      <c r="AI102" s="9"/>
      <c r="AJ102" s="9"/>
      <c r="AK102" s="9"/>
      <c r="AL102" s="14"/>
      <c r="AM102" s="9"/>
      <c r="AN102" s="19"/>
      <c r="AO102" s="19"/>
      <c r="AP102" s="19"/>
      <c r="AQ102" s="19"/>
      <c r="AR102" s="19"/>
      <c r="AS102" s="14"/>
      <c r="AT102" s="30"/>
      <c r="AU102" s="52"/>
      <c r="AV102" s="19"/>
      <c r="AW102" s="52"/>
      <c r="AX102" s="30"/>
      <c r="AY102" s="19"/>
      <c r="BA102" s="41"/>
      <c r="BB102" s="293"/>
      <c r="BC102" s="88"/>
      <c r="BD102" s="124"/>
    </row>
    <row r="103" spans="1:56" ht="15.6">
      <c r="A103" s="41"/>
      <c r="B103" s="41"/>
      <c r="C103" s="16"/>
      <c r="D103" s="8"/>
      <c r="E103" s="8"/>
      <c r="F103" s="8"/>
      <c r="G103" s="8"/>
      <c r="H103" s="8"/>
      <c r="I103" s="8"/>
      <c r="J103" s="16"/>
      <c r="K103" s="8"/>
      <c r="L103" s="8"/>
      <c r="M103" s="8"/>
      <c r="N103" s="8"/>
      <c r="O103" s="8"/>
      <c r="P103" s="8"/>
      <c r="Q103" s="16"/>
      <c r="R103" s="8"/>
      <c r="S103" s="8"/>
      <c r="T103" s="8"/>
      <c r="U103" s="8"/>
      <c r="V103" s="8"/>
      <c r="W103" s="8"/>
      <c r="X103" s="16"/>
      <c r="Y103" s="8"/>
      <c r="Z103" s="8"/>
      <c r="AA103" s="8"/>
      <c r="AB103" s="8"/>
      <c r="AC103" s="8"/>
      <c r="AD103" s="8"/>
      <c r="AE103" s="16"/>
      <c r="AF103" s="8"/>
      <c r="AG103" s="8"/>
      <c r="AH103" s="8"/>
      <c r="AI103" s="8"/>
      <c r="AJ103" s="8"/>
      <c r="AK103" s="8"/>
      <c r="AL103" s="16"/>
      <c r="AM103" s="8"/>
      <c r="AN103" s="8"/>
      <c r="AO103" s="8"/>
      <c r="AP103" s="8"/>
      <c r="AQ103" s="8"/>
      <c r="AR103" s="8"/>
      <c r="AS103" s="16"/>
      <c r="AT103" s="8"/>
      <c r="AU103" s="27"/>
      <c r="AV103" s="27"/>
      <c r="AW103" s="27"/>
      <c r="AX103" s="8"/>
      <c r="AY103" s="27"/>
      <c r="BA103" s="41"/>
      <c r="BB103" s="294"/>
      <c r="BC103" s="125"/>
      <c r="BD103" s="77"/>
    </row>
    <row r="104" spans="1:56" ht="15.6">
      <c r="A104" s="29">
        <v>86</v>
      </c>
      <c r="B104" s="43" t="s">
        <v>165</v>
      </c>
      <c r="C104" s="14"/>
      <c r="D104" s="9">
        <v>5550950.0299999993</v>
      </c>
      <c r="E104" s="19"/>
      <c r="F104" s="9">
        <v>0</v>
      </c>
      <c r="G104" s="19"/>
      <c r="H104" s="19">
        <v>5550950.0299999993</v>
      </c>
      <c r="I104" s="19"/>
      <c r="J104" s="14"/>
      <c r="K104" s="9">
        <f>+'[42]Apr-Jun'!$G$104</f>
        <v>2939383.66</v>
      </c>
      <c r="L104" s="9"/>
      <c r="M104" s="9">
        <f>+'[42]Apr-Jun'!$H$104</f>
        <v>913553.8</v>
      </c>
      <c r="N104" s="9"/>
      <c r="O104" s="9">
        <f>+K104+M104</f>
        <v>3852937.46</v>
      </c>
      <c r="P104" s="9"/>
      <c r="Q104" s="14"/>
      <c r="R104" s="9">
        <v>7080846.9100000001</v>
      </c>
      <c r="S104" s="9"/>
      <c r="T104" s="9">
        <v>2258903.1800000006</v>
      </c>
      <c r="U104" s="9"/>
      <c r="V104" s="9">
        <f t="shared" ref="V104:V106" si="186">+R104+T104</f>
        <v>9339750.0899999999</v>
      </c>
      <c r="W104" s="9"/>
      <c r="X104" s="14"/>
      <c r="Y104" s="9">
        <f>+[43]Optima!G104</f>
        <v>601234</v>
      </c>
      <c r="Z104" s="9"/>
      <c r="AA104" s="9">
        <f>+[43]Optima!H104</f>
        <v>0</v>
      </c>
      <c r="AB104" s="9"/>
      <c r="AC104" s="9">
        <f t="shared" ref="AC104:AC106" si="187">+Y104+AA104</f>
        <v>601234</v>
      </c>
      <c r="AD104" s="9"/>
      <c r="AE104" s="14"/>
      <c r="AF104" s="9">
        <f>+'[44]Apr-Jun'!$G$104</f>
        <v>2425369.2899999991</v>
      </c>
      <c r="AG104" s="9"/>
      <c r="AH104" s="9">
        <v>0</v>
      </c>
      <c r="AI104" s="9"/>
      <c r="AJ104" s="9">
        <f t="shared" ref="AJ104:AJ106" si="188">+AF104+AH104</f>
        <v>2425369.2899999991</v>
      </c>
      <c r="AK104" s="9"/>
      <c r="AL104" s="14"/>
      <c r="AM104" s="9"/>
      <c r="AN104" s="9"/>
      <c r="AO104" s="9"/>
      <c r="AP104" s="9"/>
      <c r="AQ104" s="9">
        <f t="shared" ref="AQ104:AQ106" si="189">+AM104+AO104</f>
        <v>0</v>
      </c>
      <c r="AR104" s="9"/>
      <c r="AS104" s="14"/>
      <c r="AT104" s="9">
        <f t="shared" ref="AT104:AT106" si="190">+D104+K104+R104+Y104+AF104+AM104</f>
        <v>18597783.890000001</v>
      </c>
      <c r="AU104" s="19"/>
      <c r="AV104" s="19">
        <f t="shared" ref="AV104:AV106" si="191">+F104+M104+T104+AA104+AH104+AO104</f>
        <v>3172456.9800000004</v>
      </c>
      <c r="AW104" s="19"/>
      <c r="AX104" s="9">
        <f t="shared" ref="AX104:AX106" si="192">+AT104+AV104</f>
        <v>21770240.870000001</v>
      </c>
      <c r="AY104" s="19"/>
      <c r="BA104" s="43" t="s">
        <v>165</v>
      </c>
      <c r="BB104" s="290">
        <f t="shared" ref="BB104:BB106" si="193">+AT104</f>
        <v>18597783.890000001</v>
      </c>
      <c r="BC104" s="85">
        <f t="shared" ref="BC104:BC106" si="194">+AV104</f>
        <v>3172456.9800000004</v>
      </c>
      <c r="BD104" s="85">
        <f t="shared" ref="BD104:BD106" si="195">+BB104+BC104</f>
        <v>21770240.870000001</v>
      </c>
    </row>
    <row r="105" spans="1:56" ht="15.6">
      <c r="A105" s="29">
        <v>87</v>
      </c>
      <c r="B105" s="43" t="s">
        <v>166</v>
      </c>
      <c r="C105" s="14"/>
      <c r="D105" s="9">
        <v>0</v>
      </c>
      <c r="E105" s="19"/>
      <c r="F105" s="9">
        <v>0</v>
      </c>
      <c r="G105" s="19"/>
      <c r="H105" s="19">
        <v>0</v>
      </c>
      <c r="I105" s="19"/>
      <c r="J105" s="14"/>
      <c r="K105" s="9">
        <f>+'[42]Apr-Jun'!$G$105</f>
        <v>0</v>
      </c>
      <c r="L105" s="9"/>
      <c r="M105" s="9">
        <f>+'[42]Apr-Jun'!$H$105</f>
        <v>0</v>
      </c>
      <c r="N105" s="9"/>
      <c r="O105" s="9">
        <f t="shared" ref="O105:O106" si="196">+K105+M105</f>
        <v>0</v>
      </c>
      <c r="P105" s="9"/>
      <c r="Q105" s="14"/>
      <c r="R105" s="9">
        <v>0</v>
      </c>
      <c r="S105" s="9"/>
      <c r="T105" s="9">
        <v>0</v>
      </c>
      <c r="U105" s="9"/>
      <c r="V105" s="9">
        <f t="shared" si="186"/>
        <v>0</v>
      </c>
      <c r="W105" s="9"/>
      <c r="X105" s="14"/>
      <c r="Y105" s="9">
        <f>+[43]Optima!G105</f>
        <v>23347622</v>
      </c>
      <c r="Z105" s="9"/>
      <c r="AA105" s="9">
        <f>+[43]Optima!H105</f>
        <v>0</v>
      </c>
      <c r="AB105" s="9"/>
      <c r="AC105" s="9">
        <f t="shared" si="187"/>
        <v>23347622</v>
      </c>
      <c r="AD105" s="9"/>
      <c r="AE105" s="14"/>
      <c r="AF105" s="9">
        <f>+'[44]Apr-Jun'!$G$105</f>
        <v>0</v>
      </c>
      <c r="AG105" s="9"/>
      <c r="AH105" s="9">
        <v>0</v>
      </c>
      <c r="AI105" s="9"/>
      <c r="AJ105" s="9">
        <f t="shared" si="188"/>
        <v>0</v>
      </c>
      <c r="AK105" s="9"/>
      <c r="AL105" s="14"/>
      <c r="AM105" s="9"/>
      <c r="AN105" s="9"/>
      <c r="AO105" s="9"/>
      <c r="AP105" s="9"/>
      <c r="AQ105" s="9">
        <f t="shared" si="189"/>
        <v>0</v>
      </c>
      <c r="AR105" s="9"/>
      <c r="AS105" s="14"/>
      <c r="AT105" s="9">
        <f t="shared" si="190"/>
        <v>23347622</v>
      </c>
      <c r="AU105" s="19"/>
      <c r="AV105" s="19">
        <f t="shared" si="191"/>
        <v>0</v>
      </c>
      <c r="AW105" s="19"/>
      <c r="AX105" s="9">
        <f t="shared" si="192"/>
        <v>23347622</v>
      </c>
      <c r="AY105" s="19"/>
      <c r="BA105" s="43" t="s">
        <v>166</v>
      </c>
      <c r="BB105" s="290">
        <f t="shared" si="193"/>
        <v>23347622</v>
      </c>
      <c r="BC105" s="85">
        <f t="shared" si="194"/>
        <v>0</v>
      </c>
      <c r="BD105" s="85">
        <f t="shared" si="195"/>
        <v>23347622</v>
      </c>
    </row>
    <row r="106" spans="1:56" ht="15.6">
      <c r="A106" s="29">
        <v>88</v>
      </c>
      <c r="B106" s="43" t="s">
        <v>167</v>
      </c>
      <c r="C106" s="14"/>
      <c r="D106" s="9">
        <v>8142362.6400000006</v>
      </c>
      <c r="E106" s="19"/>
      <c r="F106" s="9">
        <v>0</v>
      </c>
      <c r="G106" s="19"/>
      <c r="H106" s="19">
        <v>8142362.6400000006</v>
      </c>
      <c r="I106" s="19"/>
      <c r="J106" s="14"/>
      <c r="K106" s="9">
        <f>+'[42]Apr-Jun'!$G$106</f>
        <v>277876.49550126796</v>
      </c>
      <c r="L106" s="9"/>
      <c r="M106" s="9">
        <f>+'[42]Apr-Jun'!$H$106</f>
        <v>35565.853305881843</v>
      </c>
      <c r="N106" s="9"/>
      <c r="O106" s="9">
        <f t="shared" si="196"/>
        <v>313442.3488071498</v>
      </c>
      <c r="P106" s="9"/>
      <c r="Q106" s="14"/>
      <c r="R106" s="9">
        <v>-60902.701588051365</v>
      </c>
      <c r="S106" s="9"/>
      <c r="T106" s="9">
        <v>-10089.340959416695</v>
      </c>
      <c r="U106" s="9"/>
      <c r="V106" s="9">
        <f t="shared" si="186"/>
        <v>-70992.042547468067</v>
      </c>
      <c r="W106" s="9"/>
      <c r="X106" s="14"/>
      <c r="Y106" s="9">
        <f>+[43]Optima!G106</f>
        <v>274113.45765556366</v>
      </c>
      <c r="Z106" s="9"/>
      <c r="AA106" s="9">
        <f>+[43]Optima!H106</f>
        <v>40950.192344436298</v>
      </c>
      <c r="AB106" s="9"/>
      <c r="AC106" s="9">
        <f t="shared" si="187"/>
        <v>315063.64999999997</v>
      </c>
      <c r="AD106" s="9"/>
      <c r="AE106" s="14"/>
      <c r="AF106" s="9">
        <f>+'[44]Apr-Jun'!$G$106</f>
        <v>0</v>
      </c>
      <c r="AG106" s="9"/>
      <c r="AH106" s="9">
        <v>0</v>
      </c>
      <c r="AI106" s="9"/>
      <c r="AJ106" s="9">
        <f t="shared" si="188"/>
        <v>0</v>
      </c>
      <c r="AK106" s="9"/>
      <c r="AL106" s="14"/>
      <c r="AM106" s="9"/>
      <c r="AN106" s="9"/>
      <c r="AO106" s="9"/>
      <c r="AP106" s="9"/>
      <c r="AQ106" s="9">
        <f t="shared" si="189"/>
        <v>0</v>
      </c>
      <c r="AR106" s="9"/>
      <c r="AS106" s="14"/>
      <c r="AT106" s="9">
        <f t="shared" si="190"/>
        <v>8633449.8915687818</v>
      </c>
      <c r="AU106" s="9"/>
      <c r="AV106" s="19">
        <f t="shared" si="191"/>
        <v>66426.704690901446</v>
      </c>
      <c r="AW106" s="19"/>
      <c r="AX106" s="9">
        <f t="shared" si="192"/>
        <v>8699876.5962596834</v>
      </c>
      <c r="AY106" s="19"/>
      <c r="BA106" s="43" t="s">
        <v>167</v>
      </c>
      <c r="BB106" s="290">
        <f t="shared" si="193"/>
        <v>8633449.8915687818</v>
      </c>
      <c r="BC106" s="85">
        <f t="shared" si="194"/>
        <v>66426.704690901446</v>
      </c>
      <c r="BD106" s="85">
        <f t="shared" si="195"/>
        <v>8699876.5962596834</v>
      </c>
    </row>
    <row r="107" spans="1:56" ht="15.6">
      <c r="A107" s="41" t="s">
        <v>168</v>
      </c>
      <c r="B107" s="41"/>
      <c r="C107" s="16"/>
      <c r="D107" s="7"/>
      <c r="E107" s="7"/>
      <c r="F107" s="7"/>
      <c r="G107" s="7"/>
      <c r="H107" s="7"/>
      <c r="I107" s="7"/>
      <c r="J107" s="16"/>
      <c r="K107" s="8"/>
      <c r="L107" s="7"/>
      <c r="M107" s="8"/>
      <c r="N107" s="7"/>
      <c r="O107" s="7"/>
      <c r="P107" s="7"/>
      <c r="Q107" s="16"/>
      <c r="R107" s="7"/>
      <c r="S107" s="7"/>
      <c r="T107" s="8"/>
      <c r="U107" s="7"/>
      <c r="V107" s="7"/>
      <c r="W107" s="7"/>
      <c r="X107" s="16"/>
      <c r="Y107" s="8"/>
      <c r="Z107" s="7"/>
      <c r="AA107" s="8"/>
      <c r="AB107" s="7"/>
      <c r="AC107" s="7"/>
      <c r="AD107" s="7"/>
      <c r="AE107" s="16"/>
      <c r="AF107" s="7"/>
      <c r="AG107" s="7"/>
      <c r="AH107" s="7"/>
      <c r="AI107" s="7"/>
      <c r="AJ107" s="9"/>
      <c r="AK107" s="7"/>
      <c r="AL107" s="16"/>
      <c r="AM107" s="7"/>
      <c r="AN107" s="7"/>
      <c r="AO107" s="7"/>
      <c r="AP107" s="7"/>
      <c r="AQ107" s="7"/>
      <c r="AR107" s="7"/>
      <c r="AS107" s="16"/>
      <c r="AT107" s="7"/>
      <c r="AU107" s="7"/>
      <c r="AV107" s="7"/>
      <c r="AW107" s="7"/>
      <c r="AX107" s="7"/>
      <c r="AY107" s="7"/>
      <c r="BA107" s="41"/>
      <c r="BB107" s="295"/>
      <c r="BC107" s="129"/>
      <c r="BD107" s="129"/>
    </row>
    <row r="108" spans="1:56" ht="15.6">
      <c r="A108" s="41"/>
      <c r="B108" s="41"/>
      <c r="C108" s="16"/>
      <c r="D108" s="7"/>
      <c r="E108" s="7"/>
      <c r="F108" s="7"/>
      <c r="G108" s="7"/>
      <c r="H108" s="7"/>
      <c r="I108" s="7"/>
      <c r="J108" s="16"/>
      <c r="K108" s="7"/>
      <c r="L108" s="7"/>
      <c r="M108" s="7"/>
      <c r="N108" s="7"/>
      <c r="O108" s="7"/>
      <c r="P108" s="7"/>
      <c r="Q108" s="16"/>
      <c r="R108" s="7"/>
      <c r="S108" s="7"/>
      <c r="T108" s="7"/>
      <c r="U108" s="7"/>
      <c r="V108" s="7"/>
      <c r="W108" s="7"/>
      <c r="X108" s="16"/>
      <c r="Y108" s="7"/>
      <c r="Z108" s="7"/>
      <c r="AA108" s="7"/>
      <c r="AB108" s="7"/>
      <c r="AC108" s="7"/>
      <c r="AD108" s="7"/>
      <c r="AE108" s="16"/>
      <c r="AF108" s="7"/>
      <c r="AG108" s="7"/>
      <c r="AH108" s="7"/>
      <c r="AI108" s="7"/>
      <c r="AJ108" s="7"/>
      <c r="AK108" s="7"/>
      <c r="AL108" s="16"/>
      <c r="AM108" s="7"/>
      <c r="AN108" s="7"/>
      <c r="AO108" s="7"/>
      <c r="AP108" s="7"/>
      <c r="AQ108" s="7"/>
      <c r="AR108" s="7"/>
      <c r="AS108" s="16"/>
      <c r="AT108" s="7"/>
      <c r="AU108" s="7"/>
      <c r="AV108" s="7"/>
      <c r="AW108" s="7"/>
      <c r="AX108" s="7"/>
      <c r="AY108" s="7"/>
      <c r="BA108" s="41"/>
      <c r="BB108" s="295"/>
      <c r="BC108" s="129"/>
      <c r="BD108" s="129"/>
    </row>
    <row r="109" spans="1:56" ht="15.6">
      <c r="A109" s="29">
        <v>89</v>
      </c>
      <c r="B109" s="29" t="s">
        <v>169</v>
      </c>
      <c r="C109" s="14"/>
      <c r="D109" s="10">
        <v>33519</v>
      </c>
      <c r="E109" s="10"/>
      <c r="F109" s="10">
        <v>4834</v>
      </c>
      <c r="G109" s="10"/>
      <c r="H109" s="10">
        <v>38353</v>
      </c>
      <c r="I109" s="10"/>
      <c r="J109" s="17"/>
      <c r="K109" s="53">
        <f>+'[42]Apr-Jun'!$G$109</f>
        <v>62728</v>
      </c>
      <c r="L109" s="9"/>
      <c r="M109" s="53">
        <f>+'[42]Apr-Jun'!$H$109</f>
        <v>9565</v>
      </c>
      <c r="N109" s="9"/>
      <c r="O109" s="10">
        <f>+M109+K109</f>
        <v>72293</v>
      </c>
      <c r="P109" s="9"/>
      <c r="Q109" s="14"/>
      <c r="R109" s="53">
        <v>20709</v>
      </c>
      <c r="S109" s="10"/>
      <c r="T109" s="53">
        <v>3288</v>
      </c>
      <c r="U109" s="10"/>
      <c r="V109" s="53">
        <f t="shared" ref="V109:V110" si="197">+R109+T109</f>
        <v>23997</v>
      </c>
      <c r="W109" s="10"/>
      <c r="X109" s="14"/>
      <c r="Y109" s="53">
        <f>+[43]Optima!G109</f>
        <v>36842</v>
      </c>
      <c r="Z109" s="10"/>
      <c r="AA109" s="53">
        <f>+[43]Optima!H109</f>
        <v>5491</v>
      </c>
      <c r="AB109" s="10"/>
      <c r="AC109" s="9">
        <f t="shared" ref="AC109:AC110" si="198">+Y109+AA109</f>
        <v>42333</v>
      </c>
      <c r="AD109" s="10"/>
      <c r="AE109" s="14"/>
      <c r="AF109" s="10">
        <f>+'[44]Apr-Jun'!$G$109</f>
        <v>25981</v>
      </c>
      <c r="AG109" s="10"/>
      <c r="AH109" s="10">
        <f>+'[44]Apr-Jun'!$H$109</f>
        <v>3409</v>
      </c>
      <c r="AI109" s="10"/>
      <c r="AJ109" s="9">
        <f t="shared" ref="AJ109:AJ110" si="199">+AF109+AH109</f>
        <v>29390</v>
      </c>
      <c r="AK109" s="10"/>
      <c r="AL109" s="14"/>
      <c r="AM109" s="10"/>
      <c r="AN109" s="10"/>
      <c r="AO109" s="10"/>
      <c r="AP109" s="10"/>
      <c r="AQ109" s="9">
        <f t="shared" ref="AQ109:AQ110" si="200">+AM109+AO109</f>
        <v>0</v>
      </c>
      <c r="AR109" s="10"/>
      <c r="AS109" s="14"/>
      <c r="AT109" s="9">
        <f t="shared" ref="AT109:AT110" si="201">+D109+K109+R109+Y109+AF109+AM109</f>
        <v>179779</v>
      </c>
      <c r="AU109" s="10"/>
      <c r="AV109" s="10">
        <f t="shared" ref="AV109:AV110" si="202">+F109+M109+T109+AA109+AH109+AO109</f>
        <v>26587</v>
      </c>
      <c r="AW109" s="10"/>
      <c r="AX109" s="9">
        <f t="shared" ref="AX109:AX110" si="203">+AT109+AV109</f>
        <v>206366</v>
      </c>
      <c r="AY109" s="10"/>
      <c r="BA109" s="29" t="s">
        <v>169</v>
      </c>
      <c r="BB109" s="308">
        <f t="shared" ref="BB109:BB110" si="204">+AT109</f>
        <v>179779</v>
      </c>
      <c r="BC109" s="309">
        <f t="shared" ref="BC109:BC110" si="205">+AV109</f>
        <v>26587</v>
      </c>
      <c r="BD109" s="309">
        <f t="shared" ref="BD109:BD110" si="206">+BB109+BC109</f>
        <v>206366</v>
      </c>
    </row>
    <row r="110" spans="1:56" ht="15.6">
      <c r="A110" s="29">
        <v>90</v>
      </c>
      <c r="B110" s="29" t="s">
        <v>170</v>
      </c>
      <c r="C110" s="14"/>
      <c r="D110" s="10">
        <v>99641</v>
      </c>
      <c r="E110" s="10"/>
      <c r="F110" s="10">
        <v>14319</v>
      </c>
      <c r="G110" s="10"/>
      <c r="H110" s="10">
        <v>113960</v>
      </c>
      <c r="I110" s="10"/>
      <c r="J110" s="17"/>
      <c r="K110" s="53">
        <f>+'[42]Apr-Jun'!$G$110</f>
        <v>184790</v>
      </c>
      <c r="L110" s="9"/>
      <c r="M110" s="53">
        <f>+'[42]Apr-Jun'!$H$110</f>
        <v>27112</v>
      </c>
      <c r="N110" s="9"/>
      <c r="O110" s="10">
        <f>+M110+K110</f>
        <v>211902</v>
      </c>
      <c r="P110" s="9"/>
      <c r="Q110" s="14"/>
      <c r="R110" s="53">
        <v>62127</v>
      </c>
      <c r="S110" s="10"/>
      <c r="T110" s="53">
        <v>9864</v>
      </c>
      <c r="U110" s="10"/>
      <c r="V110" s="53">
        <f t="shared" si="197"/>
        <v>71991</v>
      </c>
      <c r="W110" s="10"/>
      <c r="X110" s="14"/>
      <c r="Y110" s="53">
        <f>+[43]Optima!G110</f>
        <v>109584</v>
      </c>
      <c r="Z110" s="10"/>
      <c r="AA110" s="53">
        <f>+[43]Optima!H110</f>
        <v>15788</v>
      </c>
      <c r="AB110" s="10"/>
      <c r="AC110" s="9">
        <f t="shared" si="198"/>
        <v>125372</v>
      </c>
      <c r="AD110" s="10"/>
      <c r="AE110" s="14"/>
      <c r="AF110" s="10">
        <f>+'[44]Apr-Jun'!$G$110</f>
        <v>76337</v>
      </c>
      <c r="AG110" s="10"/>
      <c r="AH110" s="10">
        <f>+'[44]Apr-Jun'!$H$110</f>
        <v>9631</v>
      </c>
      <c r="AI110" s="10"/>
      <c r="AJ110" s="9">
        <f t="shared" si="199"/>
        <v>85968</v>
      </c>
      <c r="AK110" s="10"/>
      <c r="AL110" s="14"/>
      <c r="AM110" s="10"/>
      <c r="AN110" s="10"/>
      <c r="AO110" s="10"/>
      <c r="AP110" s="10"/>
      <c r="AQ110" s="9">
        <f t="shared" si="200"/>
        <v>0</v>
      </c>
      <c r="AR110" s="10"/>
      <c r="AS110" s="14"/>
      <c r="AT110" s="9">
        <f t="shared" si="201"/>
        <v>532479</v>
      </c>
      <c r="AU110" s="10"/>
      <c r="AV110" s="10">
        <f t="shared" si="202"/>
        <v>76714</v>
      </c>
      <c r="AW110" s="10"/>
      <c r="AX110" s="9">
        <f t="shared" si="203"/>
        <v>609193</v>
      </c>
      <c r="AY110" s="10"/>
      <c r="BA110" s="29" t="s">
        <v>170</v>
      </c>
      <c r="BB110" s="308">
        <f t="shared" si="204"/>
        <v>532479</v>
      </c>
      <c r="BC110" s="309">
        <f t="shared" si="205"/>
        <v>76714</v>
      </c>
      <c r="BD110" s="309">
        <f t="shared" si="206"/>
        <v>609193</v>
      </c>
    </row>
    <row r="111" spans="1:56" ht="15.6">
      <c r="A111" s="29">
        <v>91</v>
      </c>
      <c r="B111" s="29" t="s">
        <v>171</v>
      </c>
      <c r="C111" s="14"/>
      <c r="D111" s="19">
        <f>+D10/D110</f>
        <v>1881.423292720867</v>
      </c>
      <c r="E111" s="9"/>
      <c r="F111" s="19">
        <f>+F10/F110</f>
        <v>1630.0304748934982</v>
      </c>
      <c r="G111" s="9"/>
      <c r="H111" s="19">
        <f>+H10/H110</f>
        <v>1849.8359484029477</v>
      </c>
      <c r="I111" s="9"/>
      <c r="J111" s="14"/>
      <c r="K111" s="19">
        <f>+K10/K110</f>
        <v>1965.831698035608</v>
      </c>
      <c r="L111" s="9"/>
      <c r="M111" s="19">
        <f>+M10/M110</f>
        <v>2051.7065539244618</v>
      </c>
      <c r="N111" s="9"/>
      <c r="O111" s="19">
        <f>+O10/O110</f>
        <v>1976.819036960482</v>
      </c>
      <c r="P111" s="9"/>
      <c r="Q111" s="14"/>
      <c r="R111" s="19">
        <f>+R10/R110</f>
        <v>1823.3108984821411</v>
      </c>
      <c r="S111" s="9"/>
      <c r="T111" s="19">
        <f>+T10/T110</f>
        <v>2160.6182491889699</v>
      </c>
      <c r="U111" s="9"/>
      <c r="V111" s="19">
        <f>+V10/V110</f>
        <v>1869.5277826394965</v>
      </c>
      <c r="W111" s="9"/>
      <c r="X111" s="14"/>
      <c r="Y111" s="19">
        <f>+Y10/Y110</f>
        <v>1913.4727805121693</v>
      </c>
      <c r="Z111" s="19"/>
      <c r="AA111" s="19">
        <f>+AA10/AA110</f>
        <v>1837.5767893561224</v>
      </c>
      <c r="AB111" s="19"/>
      <c r="AC111" s="19">
        <f>+AC10/AC110</f>
        <v>1903.9152564368442</v>
      </c>
      <c r="AD111" s="19"/>
      <c r="AE111" s="25"/>
      <c r="AF111" s="19">
        <f>+AF10/AF110</f>
        <v>1783.1593570614505</v>
      </c>
      <c r="AG111" s="19"/>
      <c r="AH111" s="19">
        <f>+AH10/AH110</f>
        <v>1763.6315969265916</v>
      </c>
      <c r="AI111" s="19"/>
      <c r="AJ111" s="19">
        <f>+AJ10/AJ110</f>
        <v>1780.9716609668708</v>
      </c>
      <c r="AK111" s="19"/>
      <c r="AL111" s="25"/>
      <c r="AM111" s="19"/>
      <c r="AN111" s="9"/>
      <c r="AO111" s="19"/>
      <c r="AP111" s="9"/>
      <c r="AQ111" s="19"/>
      <c r="AR111" s="9"/>
      <c r="AS111" s="14"/>
      <c r="AT111" s="19"/>
      <c r="AU111" s="19"/>
      <c r="AV111" s="19"/>
      <c r="AW111" s="9"/>
      <c r="AX111" s="19"/>
      <c r="AY111" s="9"/>
      <c r="BA111" s="29" t="s">
        <v>171</v>
      </c>
      <c r="BB111" s="297">
        <f>+BB10/BB110</f>
        <v>2319.1196783897512</v>
      </c>
      <c r="BC111" s="297">
        <f t="shared" ref="BC111:BD111" si="207">+BC10/BC110</f>
        <v>2348.3861472573867</v>
      </c>
      <c r="BD111" s="297">
        <f t="shared" si="207"/>
        <v>2322.8051243694522</v>
      </c>
    </row>
    <row r="112" spans="1:56" ht="15" customHeight="1">
      <c r="A112" s="29"/>
      <c r="B112" s="29"/>
      <c r="C112" s="14"/>
      <c r="D112" s="10"/>
      <c r="E112" s="10"/>
      <c r="F112" s="10"/>
      <c r="G112" s="10"/>
      <c r="H112" s="10"/>
      <c r="I112" s="10"/>
      <c r="J112" s="17"/>
      <c r="K112" s="9"/>
      <c r="L112" s="9"/>
      <c r="M112" s="9"/>
      <c r="N112" s="9"/>
      <c r="O112" s="9"/>
      <c r="P112" s="9"/>
      <c r="Q112" s="14"/>
      <c r="R112" s="9"/>
      <c r="S112" s="10"/>
      <c r="T112" s="10"/>
      <c r="U112" s="10"/>
      <c r="V112" s="10"/>
      <c r="W112" s="10"/>
      <c r="X112" s="14"/>
      <c r="Y112" s="10"/>
      <c r="Z112" s="10"/>
      <c r="AA112" s="10"/>
      <c r="AB112" s="10"/>
      <c r="AC112" s="10"/>
      <c r="AD112" s="10"/>
      <c r="AE112" s="14"/>
      <c r="AF112" s="10"/>
      <c r="AG112" s="10"/>
      <c r="AH112" s="10"/>
      <c r="AI112" s="10"/>
      <c r="AJ112" s="10"/>
      <c r="AK112" s="10"/>
      <c r="AL112" s="14"/>
      <c r="AM112" s="10"/>
      <c r="AN112" s="10"/>
      <c r="AO112" s="10"/>
      <c r="AP112" s="10"/>
      <c r="AQ112" s="10"/>
      <c r="AR112" s="10"/>
      <c r="AS112" s="14"/>
      <c r="AT112" s="10"/>
      <c r="AU112" s="10"/>
      <c r="AV112" s="10"/>
      <c r="AW112" s="10"/>
      <c r="AX112" s="10"/>
      <c r="AY112" s="10"/>
      <c r="BA112" s="29"/>
      <c r="BB112" s="296"/>
      <c r="BC112" s="133"/>
      <c r="BD112" s="133"/>
    </row>
    <row r="113" spans="1:56" ht="13.5" customHeight="1">
      <c r="A113" s="29"/>
      <c r="B113" s="21" t="s">
        <v>172</v>
      </c>
      <c r="C113" s="14"/>
      <c r="D113" s="10">
        <f>+D101</f>
        <v>8988971.3545523286</v>
      </c>
      <c r="E113" s="10"/>
      <c r="F113" s="10">
        <f>+F101</f>
        <v>-3303947.9496518001</v>
      </c>
      <c r="G113" s="10"/>
      <c r="H113" s="10">
        <f>+H101</f>
        <v>5685023.4049005285</v>
      </c>
      <c r="I113" s="10"/>
      <c r="J113" s="17"/>
      <c r="K113" s="10">
        <f>+K101</f>
        <v>46635051.291757882</v>
      </c>
      <c r="L113" s="9"/>
      <c r="M113" s="10">
        <f>+M101</f>
        <v>2673775.4122124836</v>
      </c>
      <c r="N113" s="9"/>
      <c r="O113" s="10">
        <f>+O101</f>
        <v>49308826.703970365</v>
      </c>
      <c r="P113" s="9"/>
      <c r="Q113" s="14"/>
      <c r="R113" s="10">
        <f>+R101</f>
        <v>8403191.625471428</v>
      </c>
      <c r="S113" s="10"/>
      <c r="T113" s="10">
        <f>+T101</f>
        <v>899427.09221692756</v>
      </c>
      <c r="U113" s="10"/>
      <c r="V113" s="10">
        <f>+V101</f>
        <v>9302618.7176883556</v>
      </c>
      <c r="W113" s="10"/>
      <c r="X113" s="14"/>
      <c r="Y113" s="10">
        <f>+Y101</f>
        <v>1261501.2681648433</v>
      </c>
      <c r="Z113" s="10"/>
      <c r="AA113" s="10">
        <f>+AA101</f>
        <v>-1082753.6683581956</v>
      </c>
      <c r="AB113" s="10"/>
      <c r="AC113" s="10">
        <f>+AC101</f>
        <v>178747.59980666637</v>
      </c>
      <c r="AD113" s="10"/>
      <c r="AE113" s="14"/>
      <c r="AF113" s="10">
        <f>+AF101</f>
        <v>240806.22999995947</v>
      </c>
      <c r="AG113" s="10"/>
      <c r="AH113" s="10">
        <f>+AH101</f>
        <v>-654487.4499999918</v>
      </c>
      <c r="AI113" s="10"/>
      <c r="AJ113" s="10">
        <f>+AJ101</f>
        <v>-413731.53000003099</v>
      </c>
      <c r="AK113" s="10"/>
      <c r="AL113" s="14"/>
      <c r="AM113" s="10">
        <f>+AM101</f>
        <v>22834311.751516461</v>
      </c>
      <c r="AN113" s="10"/>
      <c r="AO113" s="10">
        <f>+AO101</f>
        <v>4085687.7390994504</v>
      </c>
      <c r="AP113" s="10"/>
      <c r="AQ113" s="10">
        <f>+AQ101</f>
        <v>26919999.490615904</v>
      </c>
      <c r="AR113" s="10"/>
      <c r="AS113" s="14"/>
      <c r="AT113" s="10"/>
      <c r="AU113" s="10"/>
      <c r="AV113" s="10"/>
      <c r="AW113" s="10"/>
      <c r="AX113" s="10"/>
      <c r="AY113" s="10"/>
      <c r="BA113" s="21" t="s">
        <v>172</v>
      </c>
      <c r="BB113" s="290">
        <f>+BB101</f>
        <v>88363833.52146244</v>
      </c>
      <c r="BC113" s="290">
        <f t="shared" ref="BC113:BD113" si="208">+BC101</f>
        <v>2617701.1755189002</v>
      </c>
      <c r="BD113" s="290">
        <f t="shared" si="208"/>
        <v>90981534.696981341</v>
      </c>
    </row>
    <row r="114" spans="1:56" ht="6" customHeight="1">
      <c r="A114" s="29"/>
      <c r="B114" s="21"/>
      <c r="C114" s="14"/>
      <c r="D114" s="10"/>
      <c r="E114" s="10"/>
      <c r="F114" s="10"/>
      <c r="G114" s="10"/>
      <c r="H114" s="10"/>
      <c r="I114" s="10"/>
      <c r="J114" s="17"/>
      <c r="K114" s="10"/>
      <c r="L114" s="9"/>
      <c r="M114" s="10"/>
      <c r="N114" s="9"/>
      <c r="O114" s="10"/>
      <c r="P114" s="9"/>
      <c r="Q114" s="14"/>
      <c r="R114" s="10"/>
      <c r="S114" s="10"/>
      <c r="T114" s="10"/>
      <c r="U114" s="10"/>
      <c r="V114" s="10"/>
      <c r="W114" s="10"/>
      <c r="X114" s="14"/>
      <c r="Y114" s="10"/>
      <c r="Z114" s="10"/>
      <c r="AA114" s="10"/>
      <c r="AB114" s="10"/>
      <c r="AC114" s="10"/>
      <c r="AD114" s="10"/>
      <c r="AE114" s="14"/>
      <c r="AF114" s="10"/>
      <c r="AG114" s="10"/>
      <c r="AH114" s="10"/>
      <c r="AI114" s="10"/>
      <c r="AJ114" s="10"/>
      <c r="AK114" s="10"/>
      <c r="AL114" s="14"/>
      <c r="AM114" s="10"/>
      <c r="AN114" s="10"/>
      <c r="AO114" s="10"/>
      <c r="AP114" s="10"/>
      <c r="AQ114" s="10"/>
      <c r="AR114" s="10"/>
      <c r="AS114" s="14"/>
      <c r="AT114" s="10"/>
      <c r="AU114" s="10"/>
      <c r="AV114" s="10"/>
      <c r="AW114" s="10"/>
      <c r="AX114" s="10"/>
      <c r="AY114" s="10"/>
      <c r="BA114" s="21"/>
      <c r="BB114" s="296"/>
      <c r="BC114" s="133"/>
      <c r="BD114" s="133"/>
    </row>
    <row r="115" spans="1:56" ht="13.5" customHeight="1">
      <c r="A115" s="29"/>
      <c r="B115" s="18" t="s">
        <v>173</v>
      </c>
      <c r="C115" s="14"/>
      <c r="D115" s="49">
        <f>+D101/D16</f>
        <v>4.7949645700586255E-2</v>
      </c>
      <c r="E115" s="22"/>
      <c r="F115" s="49">
        <f>+F101/F16</f>
        <v>-0.15212725064339155</v>
      </c>
      <c r="G115" s="22"/>
      <c r="H115" s="49">
        <f>+H101/H16</f>
        <v>2.7176984660957828E-2</v>
      </c>
      <c r="I115" s="22"/>
      <c r="J115" s="23"/>
      <c r="K115" s="49">
        <f>+K101/K16</f>
        <v>0.13579968308510973</v>
      </c>
      <c r="L115" s="22"/>
      <c r="M115" s="49">
        <f>+M101/M16</f>
        <v>5.4162925363422633E-2</v>
      </c>
      <c r="N115" s="22"/>
      <c r="O115" s="49">
        <f>+O101/O16</f>
        <v>0.1255392995965629</v>
      </c>
      <c r="P115" s="22"/>
      <c r="Q115" s="23"/>
      <c r="R115" s="49">
        <f>+R101/R16</f>
        <v>6.8544168038206579E-2</v>
      </c>
      <c r="S115" s="22"/>
      <c r="T115" s="49">
        <f>+T101/T16</f>
        <v>3.9984906360903745E-2</v>
      </c>
      <c r="U115" s="22"/>
      <c r="V115" s="49">
        <f>+V101/V16</f>
        <v>6.4116439051767393E-2</v>
      </c>
      <c r="W115" s="22"/>
      <c r="X115" s="23"/>
      <c r="Y115" s="49">
        <f>+Y101/Y16</f>
        <v>6.0161444305672539E-3</v>
      </c>
      <c r="Z115" s="22"/>
      <c r="AA115" s="49">
        <f>+AA101/AA16</f>
        <v>-3.7321324620509612E-2</v>
      </c>
      <c r="AB115" s="22"/>
      <c r="AC115" s="49">
        <f>+AC101/AC16</f>
        <v>7.4884520092590259E-4</v>
      </c>
      <c r="AD115" s="22"/>
      <c r="AE115" s="23"/>
      <c r="AF115" s="49">
        <f>+AF101/AF16</f>
        <v>1.7554364865867572E-3</v>
      </c>
      <c r="AG115" s="22"/>
      <c r="AH115" s="49">
        <f>+AH101/AH16</f>
        <v>-3.54081071043355E-2</v>
      </c>
      <c r="AI115" s="22"/>
      <c r="AJ115" s="49">
        <f>+AJ101/AJ16</f>
        <v>-2.6578929522273619E-3</v>
      </c>
      <c r="AK115" s="22"/>
      <c r="AL115" s="23"/>
      <c r="AM115" s="49">
        <f>+AM101/AM16</f>
        <v>0.10145619747885966</v>
      </c>
      <c r="AN115" s="22"/>
      <c r="AO115" s="49">
        <f>+AO101/AO16</f>
        <v>0.12059901755340299</v>
      </c>
      <c r="AP115" s="22"/>
      <c r="AQ115" s="49">
        <f>+AQ101/AQ16</f>
        <v>0.10396069996067078</v>
      </c>
      <c r="AR115" s="22"/>
      <c r="AS115" s="23"/>
      <c r="AT115" s="49">
        <f>+AT101/AT16</f>
        <v>7.2110082931592032E-2</v>
      </c>
      <c r="AU115" s="49"/>
      <c r="AV115" s="49">
        <f>+AV101/AV16</f>
        <v>1.4962399889338928E-2</v>
      </c>
      <c r="AW115" s="49"/>
      <c r="AX115" s="49">
        <f>+AX101/AX16</f>
        <v>6.4970388232138312E-2</v>
      </c>
      <c r="AY115" s="22"/>
      <c r="BA115" s="18" t="s">
        <v>173</v>
      </c>
      <c r="BB115" s="301">
        <f>+BB101/BB16</f>
        <v>7.2110082931592032E-2</v>
      </c>
      <c r="BC115" s="301">
        <f t="shared" ref="BC115:BD115" si="209">+BC101/BC16</f>
        <v>1.4962399889338928E-2</v>
      </c>
      <c r="BD115" s="301">
        <f t="shared" si="209"/>
        <v>6.4970388232138257E-2</v>
      </c>
    </row>
    <row r="116" spans="1:56" ht="6.75" customHeight="1">
      <c r="A116" s="29"/>
      <c r="B116" s="18"/>
      <c r="C116" s="14"/>
      <c r="D116" s="22"/>
      <c r="E116" s="22"/>
      <c r="F116" s="22"/>
      <c r="G116" s="22"/>
      <c r="H116" s="22"/>
      <c r="I116" s="22"/>
      <c r="J116" s="23"/>
      <c r="K116" s="22"/>
      <c r="L116" s="22"/>
      <c r="M116" s="22"/>
      <c r="N116" s="22"/>
      <c r="O116" s="22"/>
      <c r="P116" s="22"/>
      <c r="Q116" s="23"/>
      <c r="R116" s="22"/>
      <c r="S116" s="22"/>
      <c r="T116" s="22"/>
      <c r="U116" s="22"/>
      <c r="V116" s="22"/>
      <c r="W116" s="22"/>
      <c r="X116" s="23"/>
      <c r="Y116" s="22"/>
      <c r="Z116" s="22"/>
      <c r="AA116" s="22"/>
      <c r="AB116" s="22"/>
      <c r="AC116" s="22"/>
      <c r="AD116" s="22"/>
      <c r="AE116" s="23"/>
      <c r="AF116" s="22"/>
      <c r="AG116" s="22"/>
      <c r="AH116" s="22"/>
      <c r="AI116" s="22"/>
      <c r="AJ116" s="22"/>
      <c r="AK116" s="22"/>
      <c r="AL116" s="23"/>
      <c r="AM116" s="22"/>
      <c r="AN116" s="22"/>
      <c r="AO116" s="22"/>
      <c r="AP116" s="22"/>
      <c r="AQ116" s="22"/>
      <c r="AR116" s="22"/>
      <c r="AS116" s="23"/>
      <c r="AT116" s="22"/>
      <c r="AU116" s="22"/>
      <c r="AV116" s="22"/>
      <c r="AW116" s="22"/>
      <c r="AX116" s="22"/>
      <c r="AY116" s="22"/>
      <c r="BA116" s="18"/>
      <c r="BB116" s="299"/>
      <c r="BC116" s="299"/>
      <c r="BD116" s="299"/>
    </row>
    <row r="117" spans="1:56" ht="13.5" customHeight="1">
      <c r="A117" s="29"/>
      <c r="B117" s="18" t="s">
        <v>174</v>
      </c>
      <c r="C117" s="14"/>
      <c r="D117" s="49">
        <f>+D62/D16</f>
        <v>0.81713324768775375</v>
      </c>
      <c r="E117" s="22"/>
      <c r="F117" s="49">
        <f>+F62/F16</f>
        <v>0.87298160902714461</v>
      </c>
      <c r="G117" s="22"/>
      <c r="H117" s="49">
        <f>+H62/H16</f>
        <v>0.82293161372061818</v>
      </c>
      <c r="I117" s="22"/>
      <c r="J117" s="23"/>
      <c r="K117" s="49">
        <f>+K62/K16</f>
        <v>0.79853221708053634</v>
      </c>
      <c r="L117" s="22"/>
      <c r="M117" s="49">
        <f>+M62/M16</f>
        <v>0.87263169710359823</v>
      </c>
      <c r="N117" s="22"/>
      <c r="O117" s="49">
        <f>+O62/O16</f>
        <v>0.80784529004615413</v>
      </c>
      <c r="P117" s="22"/>
      <c r="Q117" s="23"/>
      <c r="R117" s="49">
        <f>+R62/R16</f>
        <v>0.84315760245788174</v>
      </c>
      <c r="S117" s="22"/>
      <c r="T117" s="49">
        <f>+T62/T16</f>
        <v>0.87525388640385715</v>
      </c>
      <c r="U117" s="22"/>
      <c r="V117" s="49">
        <f>+V62/V16</f>
        <v>0.84813369912278669</v>
      </c>
      <c r="W117" s="22"/>
      <c r="X117" s="23"/>
      <c r="Y117" s="49">
        <f>+Y62/Y16</f>
        <v>0.91708716013862257</v>
      </c>
      <c r="Z117" s="22"/>
      <c r="AA117" s="49">
        <f>+AA62/AA16</f>
        <v>0.96479349331711139</v>
      </c>
      <c r="AB117" s="22"/>
      <c r="AC117" s="49">
        <f>+AC62/AC16</f>
        <v>0.92288545748967277</v>
      </c>
      <c r="AD117" s="22"/>
      <c r="AE117" s="23"/>
      <c r="AF117" s="49">
        <f>+AF62/AF16</f>
        <v>0.91030759209416379</v>
      </c>
      <c r="AG117" s="22"/>
      <c r="AH117" s="49">
        <f>+AH62/AH16</f>
        <v>0.95572831417218984</v>
      </c>
      <c r="AI117" s="22"/>
      <c r="AJ117" s="49">
        <f>+AJ62/AJ16</f>
        <v>0.91570139661940053</v>
      </c>
      <c r="AK117" s="22"/>
      <c r="AL117" s="23"/>
      <c r="AM117" s="49">
        <f>+AM62/AM16</f>
        <v>0.81212657205253269</v>
      </c>
      <c r="AN117" s="22"/>
      <c r="AO117" s="49">
        <f>+AO62/AO16</f>
        <v>0.80355292156433378</v>
      </c>
      <c r="AP117" s="22"/>
      <c r="AQ117" s="49">
        <f>+AQ62/AQ16</f>
        <v>0.81100486016043638</v>
      </c>
      <c r="AR117" s="22"/>
      <c r="AS117" s="23"/>
      <c r="AT117" s="49">
        <f>+AT62/AT16</f>
        <v>0.84113858995832058</v>
      </c>
      <c r="AU117" s="49"/>
      <c r="AV117" s="49">
        <f>+AV62/AV16</f>
        <v>0.88369786219565616</v>
      </c>
      <c r="AW117" s="49"/>
      <c r="AX117" s="49">
        <f>+AX62/AX16</f>
        <v>0.84645569459370629</v>
      </c>
      <c r="AY117" s="22"/>
      <c r="BA117" s="18" t="s">
        <v>174</v>
      </c>
      <c r="BB117" s="298">
        <f>+BB62/BB16</f>
        <v>0.84113858995832058</v>
      </c>
      <c r="BC117" s="298">
        <f t="shared" ref="BC117:BD117" si="210">+BC62/BC16</f>
        <v>0.88369786219565616</v>
      </c>
      <c r="BD117" s="298">
        <f t="shared" si="210"/>
        <v>0.84645569459370629</v>
      </c>
    </row>
    <row r="118" spans="1:56" ht="6" customHeight="1">
      <c r="A118" s="29"/>
      <c r="B118" s="18"/>
      <c r="C118" s="14"/>
      <c r="D118" s="22"/>
      <c r="E118" s="22"/>
      <c r="F118" s="22"/>
      <c r="G118" s="22"/>
      <c r="H118" s="22"/>
      <c r="I118" s="22"/>
      <c r="J118" s="23"/>
      <c r="K118" s="22"/>
      <c r="L118" s="22"/>
      <c r="M118" s="22"/>
      <c r="N118" s="22"/>
      <c r="O118" s="22"/>
      <c r="P118" s="22"/>
      <c r="Q118" s="23"/>
      <c r="R118" s="22"/>
      <c r="S118" s="22"/>
      <c r="T118" s="22"/>
      <c r="U118" s="22"/>
      <c r="V118" s="22"/>
      <c r="W118" s="22"/>
      <c r="X118" s="23"/>
      <c r="Y118" s="22"/>
      <c r="Z118" s="22"/>
      <c r="AA118" s="22"/>
      <c r="AB118" s="22"/>
      <c r="AC118" s="22"/>
      <c r="AD118" s="22"/>
      <c r="AE118" s="23"/>
      <c r="AF118" s="22"/>
      <c r="AG118" s="22"/>
      <c r="AH118" s="22"/>
      <c r="AI118" s="22"/>
      <c r="AJ118" s="22"/>
      <c r="AK118" s="22"/>
      <c r="AL118" s="23"/>
      <c r="AM118" s="22"/>
      <c r="AN118" s="22"/>
      <c r="AO118" s="22"/>
      <c r="AP118" s="22"/>
      <c r="AQ118" s="22"/>
      <c r="AR118" s="22"/>
      <c r="AS118" s="23"/>
      <c r="AT118" s="22"/>
      <c r="AU118" s="22"/>
      <c r="AV118" s="22"/>
      <c r="AW118" s="22"/>
      <c r="AX118" s="22"/>
      <c r="AY118" s="22"/>
      <c r="BA118" s="18"/>
      <c r="BB118" s="299"/>
      <c r="BC118" s="299"/>
      <c r="BD118" s="299"/>
    </row>
    <row r="119" spans="1:56" ht="13.5" customHeight="1">
      <c r="A119" s="29"/>
      <c r="B119" s="18" t="s">
        <v>175</v>
      </c>
      <c r="C119" s="14"/>
      <c r="D119" s="49">
        <f>+D94/D16</f>
        <v>0.10557126352935439</v>
      </c>
      <c r="E119" s="22"/>
      <c r="F119" s="49">
        <f>+F94/F16</f>
        <v>0.23774128862638386</v>
      </c>
      <c r="G119" s="22"/>
      <c r="H119" s="49">
        <f>+H94/H16</f>
        <v>0.11929360319529761</v>
      </c>
      <c r="I119" s="22"/>
      <c r="J119" s="23"/>
      <c r="K119" s="49">
        <f>+K94/K16</f>
        <v>3.6807030152868826E-2</v>
      </c>
      <c r="L119" s="22"/>
      <c r="M119" s="49">
        <f>+M94/M16</f>
        <v>3.8691775103723361E-2</v>
      </c>
      <c r="N119" s="22"/>
      <c r="O119" s="49">
        <f>+O94/O16</f>
        <v>3.7043911265171169E-2</v>
      </c>
      <c r="P119" s="22"/>
      <c r="Q119" s="23"/>
      <c r="R119" s="49">
        <f>+R94/R16</f>
        <v>5.878241243569117E-2</v>
      </c>
      <c r="S119" s="22"/>
      <c r="T119" s="49">
        <f>+T94/T16</f>
        <v>5.5310351898131334E-2</v>
      </c>
      <c r="U119" s="22"/>
      <c r="V119" s="49">
        <f>+V94/V16</f>
        <v>5.8244116198956052E-2</v>
      </c>
      <c r="W119" s="22"/>
      <c r="X119" s="23"/>
      <c r="Y119" s="49">
        <f>+Y94/Y16</f>
        <v>5.3091411943649455E-2</v>
      </c>
      <c r="Z119" s="22"/>
      <c r="AA119" s="49">
        <f>+AA94/AA16</f>
        <v>4.995093340904485E-2</v>
      </c>
      <c r="AB119" s="22"/>
      <c r="AC119" s="49">
        <f>+AC94/AC16</f>
        <v>5.2709713599739888E-2</v>
      </c>
      <c r="AD119" s="22"/>
      <c r="AE119" s="23"/>
      <c r="AF119" s="49">
        <f>+AF94/AF16</f>
        <v>7.7591194561179827E-2</v>
      </c>
      <c r="AG119" s="22"/>
      <c r="AH119" s="49">
        <f>+AH94/AH16</f>
        <v>6.9778703775631279E-2</v>
      </c>
      <c r="AI119" s="22"/>
      <c r="AJ119" s="49">
        <f>+AJ94/AJ16</f>
        <v>7.6663520833213927E-2</v>
      </c>
      <c r="AK119" s="22"/>
      <c r="AL119" s="23"/>
      <c r="AM119" s="49">
        <f>+AM94/AM16</f>
        <v>5.5134167379532757E-2</v>
      </c>
      <c r="AN119" s="22"/>
      <c r="AO119" s="49">
        <f>+AO94/AO16</f>
        <v>5.4730934499782523E-2</v>
      </c>
      <c r="AP119" s="22"/>
      <c r="AQ119" s="49">
        <f>+AQ94/AQ16</f>
        <v>5.5081411424864127E-2</v>
      </c>
      <c r="AR119" s="22"/>
      <c r="AS119" s="23"/>
      <c r="AT119" s="49">
        <f>+AT94/AT16</f>
        <v>6.024356851903423E-2</v>
      </c>
      <c r="AU119" s="49"/>
      <c r="AV119" s="49">
        <f>+AV94/AV16</f>
        <v>7.3795594409978835E-2</v>
      </c>
      <c r="AW119" s="49"/>
      <c r="AX119" s="49">
        <f>+AX94/AX16</f>
        <v>6.1936678760247305E-2</v>
      </c>
      <c r="AY119" s="22"/>
      <c r="BA119" s="18" t="s">
        <v>175</v>
      </c>
      <c r="BB119" s="301">
        <f>+BB94/BB16</f>
        <v>6.024356851903423E-2</v>
      </c>
      <c r="BC119" s="301">
        <f t="shared" ref="BC119:BD119" si="211">+BC94/BC16</f>
        <v>7.3795594409978835E-2</v>
      </c>
      <c r="BD119" s="301">
        <f t="shared" si="211"/>
        <v>6.1936678760247305E-2</v>
      </c>
    </row>
    <row r="120" spans="1:56" ht="5.25" customHeight="1">
      <c r="A120" s="29"/>
      <c r="B120" s="29"/>
      <c r="C120" s="14"/>
      <c r="D120" s="9"/>
      <c r="E120" s="9"/>
      <c r="F120" s="9"/>
      <c r="G120" s="9"/>
      <c r="H120" s="9"/>
      <c r="I120" s="9"/>
      <c r="J120" s="14"/>
      <c r="K120" s="9"/>
      <c r="L120" s="9"/>
      <c r="M120" s="9"/>
      <c r="N120" s="9"/>
      <c r="O120" s="9"/>
      <c r="P120" s="9"/>
      <c r="Q120" s="14"/>
      <c r="R120" s="9"/>
      <c r="S120" s="9"/>
      <c r="T120" s="9"/>
      <c r="U120" s="9"/>
      <c r="V120" s="9"/>
      <c r="W120" s="9"/>
      <c r="X120" s="14"/>
      <c r="Y120" s="9"/>
      <c r="Z120" s="9"/>
      <c r="AA120" s="9"/>
      <c r="AB120" s="9"/>
      <c r="AC120" s="9"/>
      <c r="AD120" s="9"/>
      <c r="AE120" s="14"/>
      <c r="AF120" s="9"/>
      <c r="AG120" s="9"/>
      <c r="AH120" s="9"/>
      <c r="AI120" s="9"/>
      <c r="AJ120" s="9"/>
      <c r="AK120" s="9"/>
      <c r="AL120" s="14"/>
      <c r="AM120" s="9"/>
      <c r="AN120" s="9"/>
      <c r="AO120" s="9"/>
      <c r="AP120" s="9"/>
      <c r="AQ120" s="9"/>
      <c r="AR120" s="9"/>
      <c r="AS120" s="14"/>
      <c r="AT120" s="9"/>
      <c r="AU120" s="9"/>
      <c r="AV120" s="9"/>
      <c r="AW120" s="9"/>
      <c r="AX120" s="9"/>
      <c r="AY120" s="9"/>
      <c r="BA120" s="29"/>
      <c r="BB120" s="302"/>
      <c r="BC120" s="302"/>
      <c r="BD120" s="302"/>
    </row>
    <row r="121" spans="1:56" ht="13.5" customHeight="1">
      <c r="A121" s="29"/>
      <c r="B121" s="18" t="s">
        <v>176</v>
      </c>
      <c r="C121" s="14"/>
      <c r="D121" s="49">
        <f>+D72/D16</f>
        <v>2.93458430823056E-2</v>
      </c>
      <c r="E121" s="10"/>
      <c r="F121" s="49">
        <f>+F72/F16</f>
        <v>4.14043529898631E-2</v>
      </c>
      <c r="G121" s="10"/>
      <c r="H121" s="49">
        <f>+H72/H16</f>
        <v>3.0597798423126404E-2</v>
      </c>
      <c r="I121" s="10"/>
      <c r="J121" s="17"/>
      <c r="K121" s="49">
        <f>+K72/K16</f>
        <v>2.8861069681485042E-2</v>
      </c>
      <c r="L121" s="9"/>
      <c r="M121" s="49">
        <f>+M72/M16</f>
        <v>3.4513602429255844E-2</v>
      </c>
      <c r="N121" s="9"/>
      <c r="O121" s="49">
        <f>+O72/O16</f>
        <v>2.9571499092111798E-2</v>
      </c>
      <c r="P121" s="9"/>
      <c r="Q121" s="14"/>
      <c r="R121" s="49">
        <f>+R72/R16</f>
        <v>2.951581706822053E-2</v>
      </c>
      <c r="S121" s="10"/>
      <c r="T121" s="49">
        <f>+T72/T16</f>
        <v>2.9450855337107795E-2</v>
      </c>
      <c r="U121" s="10"/>
      <c r="V121" s="49">
        <f>+V72/V16</f>
        <v>2.9505745626489745E-2</v>
      </c>
      <c r="W121" s="10"/>
      <c r="X121" s="14"/>
      <c r="Y121" s="49">
        <f>+Y72/Y16</f>
        <v>2.380528348716078E-2</v>
      </c>
      <c r="Z121" s="10"/>
      <c r="AA121" s="49">
        <f>+AA72/AA16</f>
        <v>2.2576897894353382E-2</v>
      </c>
      <c r="AB121" s="10"/>
      <c r="AC121" s="49">
        <f>+AC72/AC16</f>
        <v>2.3655983709661745E-2</v>
      </c>
      <c r="AD121" s="10"/>
      <c r="AE121" s="14"/>
      <c r="AF121" s="49">
        <f>+AF72/AF16</f>
        <v>1.0345776858069693E-2</v>
      </c>
      <c r="AG121" s="10"/>
      <c r="AH121" s="49">
        <f>+AH72/AH16</f>
        <v>9.9010891565144091E-3</v>
      </c>
      <c r="AI121" s="10"/>
      <c r="AJ121" s="49">
        <f>+AJ72/AJ16</f>
        <v>1.0292975499612941E-2</v>
      </c>
      <c r="AK121" s="10"/>
      <c r="AL121" s="14"/>
      <c r="AM121" s="49">
        <f>+AM72/AM16</f>
        <v>3.1283063089074893E-2</v>
      </c>
      <c r="AN121" s="10"/>
      <c r="AO121" s="49">
        <f>+AO72/AO16</f>
        <v>2.1117126382480752E-2</v>
      </c>
      <c r="AP121" s="10"/>
      <c r="AQ121" s="49">
        <f>+AQ72/AQ16</f>
        <v>2.9953028454028703E-2</v>
      </c>
      <c r="AR121" s="10"/>
      <c r="AS121" s="14"/>
      <c r="AT121" s="49">
        <f>+AT72/AT16</f>
        <v>2.6507758591053112E-2</v>
      </c>
      <c r="AU121" s="49"/>
      <c r="AV121" s="49">
        <f>+AV72/AV16</f>
        <v>2.7544143505026115E-2</v>
      </c>
      <c r="AW121" s="49"/>
      <c r="AX121" s="49">
        <f>+AX72/AX16</f>
        <v>2.6637238413908148E-2</v>
      </c>
      <c r="AY121" s="10"/>
      <c r="BA121" s="18" t="s">
        <v>176</v>
      </c>
      <c r="BB121" s="301">
        <f>+BB72/BB16</f>
        <v>2.6507758591053112E-2</v>
      </c>
      <c r="BC121" s="301">
        <f t="shared" ref="BC121:BD121" si="212">+BC72/BC16</f>
        <v>2.7544143505026115E-2</v>
      </c>
      <c r="BD121" s="301">
        <f t="shared" si="212"/>
        <v>2.6637238413908148E-2</v>
      </c>
    </row>
    <row r="122" spans="1:56" ht="13.5" customHeight="1">
      <c r="A122" s="29"/>
      <c r="B122" s="29"/>
      <c r="C122" s="14"/>
      <c r="D122" s="10"/>
      <c r="E122" s="10"/>
      <c r="F122" s="10"/>
      <c r="G122" s="10"/>
      <c r="H122" s="10"/>
      <c r="I122" s="10"/>
      <c r="J122" s="17"/>
      <c r="K122" s="9"/>
      <c r="L122" s="9"/>
      <c r="M122" s="9"/>
      <c r="N122" s="9"/>
      <c r="O122" s="9"/>
      <c r="P122" s="9"/>
      <c r="Q122" s="14"/>
      <c r="R122" s="10"/>
      <c r="S122" s="10"/>
      <c r="T122" s="10"/>
      <c r="U122" s="10"/>
      <c r="V122" s="10"/>
      <c r="W122" s="10"/>
      <c r="X122" s="14"/>
      <c r="Y122" s="10"/>
      <c r="Z122" s="10"/>
      <c r="AA122" s="10"/>
      <c r="AB122" s="10"/>
      <c r="AC122" s="10"/>
      <c r="AD122" s="10"/>
      <c r="AE122" s="14"/>
      <c r="AF122" s="10"/>
      <c r="AG122" s="10"/>
      <c r="AH122" s="10"/>
      <c r="AI122" s="10"/>
      <c r="AJ122" s="10"/>
      <c r="AK122" s="10"/>
      <c r="AL122" s="14"/>
      <c r="AM122" s="10"/>
      <c r="AN122" s="10"/>
      <c r="AO122" s="10"/>
      <c r="AP122" s="10"/>
      <c r="AQ122" s="10"/>
      <c r="AR122" s="10"/>
      <c r="AS122" s="14"/>
      <c r="AT122" s="10"/>
      <c r="AU122" s="10"/>
      <c r="AV122" s="10"/>
      <c r="AW122" s="10"/>
      <c r="AX122" s="10"/>
      <c r="AY122" s="10"/>
      <c r="BA122" s="279"/>
      <c r="BB122" s="289"/>
      <c r="BC122" s="10"/>
      <c r="BD122" s="10"/>
    </row>
    <row r="123" spans="1:56" ht="13.5" customHeight="1">
      <c r="A123" s="29"/>
      <c r="B123" s="29"/>
      <c r="C123" s="14"/>
      <c r="D123" s="9"/>
      <c r="E123" s="9"/>
      <c r="F123" s="9"/>
      <c r="G123" s="9"/>
      <c r="H123" s="9"/>
      <c r="I123" s="9"/>
      <c r="J123" s="14"/>
      <c r="K123" s="9"/>
      <c r="L123" s="9"/>
      <c r="M123" s="9"/>
      <c r="N123" s="9"/>
      <c r="O123" s="9"/>
      <c r="P123" s="9"/>
      <c r="Q123" s="14"/>
      <c r="R123" s="9"/>
      <c r="S123" s="9"/>
      <c r="T123" s="9"/>
      <c r="U123" s="9"/>
      <c r="V123" s="9"/>
      <c r="W123" s="9"/>
      <c r="X123" s="14"/>
      <c r="Y123" s="9"/>
      <c r="Z123" s="9"/>
      <c r="AA123" s="9"/>
      <c r="AB123" s="9"/>
      <c r="AC123" s="9"/>
      <c r="AD123" s="9"/>
      <c r="AE123" s="14"/>
      <c r="AF123" s="9"/>
      <c r="AG123" s="9"/>
      <c r="AH123" s="9"/>
      <c r="AI123" s="9"/>
      <c r="AJ123" s="9"/>
      <c r="AK123" s="9"/>
      <c r="AL123" s="14"/>
      <c r="AM123" s="9"/>
      <c r="AN123" s="9"/>
      <c r="AO123" s="9"/>
      <c r="AP123" s="9"/>
      <c r="AQ123" s="9"/>
      <c r="AR123" s="9"/>
      <c r="AS123" s="14"/>
      <c r="AT123" s="9"/>
      <c r="AU123" s="9"/>
      <c r="AV123" s="9"/>
      <c r="AW123" s="9"/>
      <c r="AX123" s="9"/>
      <c r="AY123" s="9"/>
      <c r="BA123" s="279"/>
      <c r="BB123" s="288"/>
      <c r="BC123" s="9"/>
      <c r="BD123" s="9"/>
    </row>
    <row r="124" spans="1:56">
      <c r="BA124" s="246" t="s">
        <v>172</v>
      </c>
      <c r="BB124" s="250">
        <f>+BB101</f>
        <v>88363833.52146244</v>
      </c>
      <c r="BC124" s="250">
        <f>+BC101</f>
        <v>2617701.1755189002</v>
      </c>
      <c r="BD124" s="251">
        <f>+BD101</f>
        <v>90981534.696981341</v>
      </c>
    </row>
    <row r="125" spans="1:56">
      <c r="AX125" s="300"/>
      <c r="BA125" s="222"/>
      <c r="BB125" s="41"/>
      <c r="BC125" s="41"/>
      <c r="BD125" s="248"/>
    </row>
    <row r="126" spans="1:56" ht="15.6">
      <c r="BA126" s="239" t="s">
        <v>177</v>
      </c>
      <c r="BB126" s="254">
        <f>+D113</f>
        <v>8988971.3545523286</v>
      </c>
      <c r="BC126" s="254">
        <f>+F113</f>
        <v>-3303947.9496518001</v>
      </c>
      <c r="BD126" s="255">
        <f>+BB126+BC126</f>
        <v>5685023.4049005285</v>
      </c>
    </row>
    <row r="127" spans="1:56" ht="15.6">
      <c r="BA127" s="239" t="s">
        <v>178</v>
      </c>
      <c r="BB127" s="310">
        <f>+K113</f>
        <v>46635051.291757882</v>
      </c>
      <c r="BC127" s="310">
        <f>+M113</f>
        <v>2673775.4122124836</v>
      </c>
      <c r="BD127" s="311">
        <f>+BB127+BC127</f>
        <v>49308826.703970365</v>
      </c>
    </row>
    <row r="128" spans="1:56" ht="15.6">
      <c r="BA128" s="239" t="s">
        <v>179</v>
      </c>
      <c r="BB128" s="310">
        <f>+R113</f>
        <v>8403191.625471428</v>
      </c>
      <c r="BC128" s="310">
        <f>+T113</f>
        <v>899427.09221692756</v>
      </c>
      <c r="BD128" s="311">
        <f t="shared" ref="BD128:BD131" si="213">+BB128+BC128</f>
        <v>9302618.7176883556</v>
      </c>
    </row>
    <row r="129" spans="53:56" ht="15.6">
      <c r="BA129" s="239" t="s">
        <v>180</v>
      </c>
      <c r="BB129" s="310">
        <f>+Y113</f>
        <v>1261501.2681648433</v>
      </c>
      <c r="BC129" s="310">
        <f>+AA113</f>
        <v>-1082753.6683581956</v>
      </c>
      <c r="BD129" s="311">
        <f t="shared" si="213"/>
        <v>178747.59980664775</v>
      </c>
    </row>
    <row r="130" spans="53:56" ht="15.6">
      <c r="BA130" s="239" t="s">
        <v>181</v>
      </c>
      <c r="BB130" s="310">
        <f>+AF113</f>
        <v>240806.22999995947</v>
      </c>
      <c r="BC130" s="310">
        <f>+AH113</f>
        <v>-654487.4499999918</v>
      </c>
      <c r="BD130" s="311">
        <f t="shared" si="213"/>
        <v>-413681.22000003234</v>
      </c>
    </row>
    <row r="131" spans="53:56" ht="15.6">
      <c r="BA131" s="239" t="s">
        <v>182</v>
      </c>
      <c r="BB131" s="310">
        <f>+AM113</f>
        <v>22834311.751516461</v>
      </c>
      <c r="BC131" s="310">
        <f>+AO113</f>
        <v>4085687.7390994504</v>
      </c>
      <c r="BD131" s="311">
        <f t="shared" si="213"/>
        <v>26919999.490615912</v>
      </c>
    </row>
    <row r="132" spans="53:56">
      <c r="BA132" s="247" t="s">
        <v>173</v>
      </c>
      <c r="BB132" s="252">
        <f>+BB101/BB16</f>
        <v>7.2110082931592032E-2</v>
      </c>
      <c r="BC132" s="252">
        <f t="shared" ref="BC132:BD132" si="214">+BC101/BC16</f>
        <v>1.4962399889338928E-2</v>
      </c>
      <c r="BD132" s="267">
        <f t="shared" si="214"/>
        <v>6.4970388232138257E-2</v>
      </c>
    </row>
    <row r="133" spans="53:56">
      <c r="BA133" s="222"/>
      <c r="BB133" s="41"/>
      <c r="BC133" s="41"/>
      <c r="BD133" s="248"/>
    </row>
    <row r="134" spans="53:56" ht="15.6">
      <c r="BA134" s="239" t="s">
        <v>177</v>
      </c>
      <c r="BB134" s="261">
        <f>+D115</f>
        <v>4.7949645700586255E-2</v>
      </c>
      <c r="BC134" s="261">
        <f>+F115</f>
        <v>-0.15212725064339155</v>
      </c>
      <c r="BD134" s="262">
        <f>+H115</f>
        <v>2.7176984660957828E-2</v>
      </c>
    </row>
    <row r="135" spans="53:56" ht="15.6">
      <c r="BA135" s="239" t="s">
        <v>178</v>
      </c>
      <c r="BB135" s="261">
        <f>+K115</f>
        <v>0.13579968308510973</v>
      </c>
      <c r="BC135" s="261">
        <f>+M115</f>
        <v>5.4162925363422633E-2</v>
      </c>
      <c r="BD135" s="262">
        <f>+O115</f>
        <v>0.1255392995965629</v>
      </c>
    </row>
    <row r="136" spans="53:56" ht="15.6">
      <c r="BA136" s="239" t="s">
        <v>179</v>
      </c>
      <c r="BB136" s="261">
        <f>+R115</f>
        <v>6.8544168038206579E-2</v>
      </c>
      <c r="BC136" s="261">
        <f>+T115</f>
        <v>3.9984906360903745E-2</v>
      </c>
      <c r="BD136" s="262">
        <f>+V115</f>
        <v>6.4116439051767393E-2</v>
      </c>
    </row>
    <row r="137" spans="53:56" ht="15.6">
      <c r="BA137" s="239" t="s">
        <v>180</v>
      </c>
      <c r="BB137" s="261">
        <f>+Y115</f>
        <v>6.0161444305672539E-3</v>
      </c>
      <c r="BC137" s="261">
        <f>+AA115</f>
        <v>-3.7321324620509612E-2</v>
      </c>
      <c r="BD137" s="262">
        <f>+AC115</f>
        <v>7.4884520092590259E-4</v>
      </c>
    </row>
    <row r="138" spans="53:56" ht="15.6">
      <c r="BA138" s="239" t="s">
        <v>181</v>
      </c>
      <c r="BB138" s="261">
        <f>+AF115</f>
        <v>1.7554364865867572E-3</v>
      </c>
      <c r="BC138" s="261">
        <f>+AH115</f>
        <v>-3.54081071043355E-2</v>
      </c>
      <c r="BD138" s="262">
        <f>+AJ115</f>
        <v>-2.6578929522273619E-3</v>
      </c>
    </row>
    <row r="139" spans="53:56" ht="15.6">
      <c r="BA139" s="239" t="s">
        <v>182</v>
      </c>
      <c r="BB139" s="261">
        <f>+AM115</f>
        <v>0.10145619747885966</v>
      </c>
      <c r="BC139" s="261">
        <f>+AO115</f>
        <v>0.12059901755340299</v>
      </c>
      <c r="BD139" s="262">
        <f>+AQ115</f>
        <v>0.10396069996067078</v>
      </c>
    </row>
    <row r="140" spans="53:56">
      <c r="BA140" s="247" t="s">
        <v>183</v>
      </c>
      <c r="BB140" s="252">
        <f>+BB62/BB16</f>
        <v>0.84113858995832058</v>
      </c>
      <c r="BC140" s="252">
        <f t="shared" ref="BC140:BD140" si="215">+BC62/BC16</f>
        <v>0.88369786219565616</v>
      </c>
      <c r="BD140" s="267">
        <f t="shared" si="215"/>
        <v>0.84645569459370629</v>
      </c>
    </row>
    <row r="141" spans="53:56">
      <c r="BA141" s="222"/>
      <c r="BB141" s="263"/>
      <c r="BC141" s="263"/>
      <c r="BD141" s="264"/>
    </row>
    <row r="142" spans="53:56" ht="15.6">
      <c r="BA142" s="239" t="s">
        <v>177</v>
      </c>
      <c r="BB142" s="261">
        <f>+D117</f>
        <v>0.81713324768775375</v>
      </c>
      <c r="BC142" s="261">
        <f>+F117</f>
        <v>0.87298160902714461</v>
      </c>
      <c r="BD142" s="262">
        <f>+H117</f>
        <v>0.82293161372061818</v>
      </c>
    </row>
    <row r="143" spans="53:56" ht="15.6">
      <c r="BA143" s="239" t="s">
        <v>178</v>
      </c>
      <c r="BB143" s="261">
        <f>+K117</f>
        <v>0.79853221708053634</v>
      </c>
      <c r="BC143" s="261">
        <f>+M117</f>
        <v>0.87263169710359823</v>
      </c>
      <c r="BD143" s="262">
        <f>+O117</f>
        <v>0.80784529004615413</v>
      </c>
    </row>
    <row r="144" spans="53:56" ht="15.6">
      <c r="BA144" s="239" t="s">
        <v>179</v>
      </c>
      <c r="BB144" s="261">
        <f>+R117</f>
        <v>0.84315760245788174</v>
      </c>
      <c r="BC144" s="261">
        <f>+T117</f>
        <v>0.87525388640385715</v>
      </c>
      <c r="BD144" s="262">
        <f>+V117</f>
        <v>0.84813369912278669</v>
      </c>
    </row>
    <row r="145" spans="53:56" ht="15.6">
      <c r="BA145" s="239" t="s">
        <v>180</v>
      </c>
      <c r="BB145" s="261">
        <f>+Y117</f>
        <v>0.91708716013862257</v>
      </c>
      <c r="BC145" s="261">
        <f>+AA117</f>
        <v>0.96479349331711139</v>
      </c>
      <c r="BD145" s="262">
        <f>+AC117</f>
        <v>0.92288545748967277</v>
      </c>
    </row>
    <row r="146" spans="53:56" ht="15.6">
      <c r="BA146" s="239" t="s">
        <v>181</v>
      </c>
      <c r="BB146" s="261">
        <f>+AF117</f>
        <v>0.91030759209416379</v>
      </c>
      <c r="BC146" s="261">
        <f>+AH117</f>
        <v>0.95572831417218984</v>
      </c>
      <c r="BD146" s="262">
        <f>+AJ117</f>
        <v>0.91570139661940053</v>
      </c>
    </row>
    <row r="147" spans="53:56" ht="15.6">
      <c r="BA147" s="239" t="s">
        <v>182</v>
      </c>
      <c r="BB147" s="261">
        <f>+AM117</f>
        <v>0.81212657205253269</v>
      </c>
      <c r="BC147" s="261">
        <f>+AO117</f>
        <v>0.80355292156433378</v>
      </c>
      <c r="BD147" s="262">
        <f>+AQ117</f>
        <v>0.81100486016043638</v>
      </c>
    </row>
    <row r="148" spans="53:56">
      <c r="BA148" s="247" t="s">
        <v>175</v>
      </c>
      <c r="BB148" s="252">
        <f>+BB94/BB16</f>
        <v>6.024356851903423E-2</v>
      </c>
      <c r="BC148" s="252">
        <f t="shared" ref="BC148:BD148" si="216">+BC94/BC16</f>
        <v>7.3795594409978835E-2</v>
      </c>
      <c r="BD148" s="267">
        <f t="shared" si="216"/>
        <v>6.1936678760247305E-2</v>
      </c>
    </row>
    <row r="149" spans="53:56">
      <c r="BA149" s="222"/>
      <c r="BB149" s="263"/>
      <c r="BC149" s="263"/>
      <c r="BD149" s="264"/>
    </row>
    <row r="150" spans="53:56" ht="15.6">
      <c r="BA150" s="239" t="s">
        <v>177</v>
      </c>
      <c r="BB150" s="261">
        <f>+D119</f>
        <v>0.10557126352935439</v>
      </c>
      <c r="BC150" s="261">
        <f>+F119</f>
        <v>0.23774128862638386</v>
      </c>
      <c r="BD150" s="262">
        <f>+H119</f>
        <v>0.11929360319529761</v>
      </c>
    </row>
    <row r="151" spans="53:56" ht="15.6">
      <c r="BA151" s="239" t="s">
        <v>178</v>
      </c>
      <c r="BB151" s="261">
        <f>+K119</f>
        <v>3.6807030152868826E-2</v>
      </c>
      <c r="BC151" s="261">
        <f>+M119</f>
        <v>3.8691775103723361E-2</v>
      </c>
      <c r="BD151" s="262">
        <f>+O119</f>
        <v>3.7043911265171169E-2</v>
      </c>
    </row>
    <row r="152" spans="53:56" ht="15.6">
      <c r="BA152" s="239" t="s">
        <v>179</v>
      </c>
      <c r="BB152" s="261">
        <f>+R119</f>
        <v>5.878241243569117E-2</v>
      </c>
      <c r="BC152" s="261">
        <f>+T119</f>
        <v>5.5310351898131334E-2</v>
      </c>
      <c r="BD152" s="262">
        <f>+V119</f>
        <v>5.8244116198956052E-2</v>
      </c>
    </row>
    <row r="153" spans="53:56" ht="15.6">
      <c r="BA153" s="239" t="s">
        <v>180</v>
      </c>
      <c r="BB153" s="261">
        <f>+Y119</f>
        <v>5.3091411943649455E-2</v>
      </c>
      <c r="BC153" s="261">
        <f>+AA119</f>
        <v>4.995093340904485E-2</v>
      </c>
      <c r="BD153" s="262">
        <f>+AC119</f>
        <v>5.2709713599739888E-2</v>
      </c>
    </row>
    <row r="154" spans="53:56" ht="15.6">
      <c r="BA154" s="239" t="s">
        <v>181</v>
      </c>
      <c r="BB154" s="261">
        <f>+AF119</f>
        <v>7.7591194561179827E-2</v>
      </c>
      <c r="BC154" s="261">
        <f>+AH119</f>
        <v>6.9778703775631279E-2</v>
      </c>
      <c r="BD154" s="262">
        <f>+AJ119</f>
        <v>7.6663520833213927E-2</v>
      </c>
    </row>
    <row r="155" spans="53:56" ht="15.6">
      <c r="BA155" s="239" t="s">
        <v>182</v>
      </c>
      <c r="BB155" s="261">
        <f>+AM119</f>
        <v>5.5134167379532757E-2</v>
      </c>
      <c r="BC155" s="261">
        <f>+AO119</f>
        <v>5.4730934499782523E-2</v>
      </c>
      <c r="BD155" s="262">
        <f>+AQ119</f>
        <v>5.5081411424864127E-2</v>
      </c>
    </row>
    <row r="156" spans="53:56">
      <c r="BA156" s="247" t="s">
        <v>184</v>
      </c>
      <c r="BB156" s="252">
        <f>+BB72/BB16</f>
        <v>2.6507758591053112E-2</v>
      </c>
      <c r="BC156" s="252">
        <f t="shared" ref="BC156:BD156" si="217">+BC72/BC16</f>
        <v>2.7544143505026115E-2</v>
      </c>
      <c r="BD156" s="267">
        <f t="shared" si="217"/>
        <v>2.6637238413908148E-2</v>
      </c>
    </row>
    <row r="157" spans="53:56">
      <c r="BA157" s="222"/>
      <c r="BB157" s="263"/>
      <c r="BC157" s="263"/>
      <c r="BD157" s="264"/>
    </row>
    <row r="158" spans="53:56" ht="15.6">
      <c r="BA158" s="239" t="s">
        <v>177</v>
      </c>
      <c r="BB158" s="261">
        <f>+D121</f>
        <v>2.93458430823056E-2</v>
      </c>
      <c r="BC158" s="261">
        <f>+F121</f>
        <v>4.14043529898631E-2</v>
      </c>
      <c r="BD158" s="262">
        <f>+H121</f>
        <v>3.0597798423126404E-2</v>
      </c>
    </row>
    <row r="159" spans="53:56" ht="15.6">
      <c r="BA159" s="239" t="s">
        <v>178</v>
      </c>
      <c r="BB159" s="261">
        <f>+K121</f>
        <v>2.8861069681485042E-2</v>
      </c>
      <c r="BC159" s="261">
        <f>+M121</f>
        <v>3.4513602429255844E-2</v>
      </c>
      <c r="BD159" s="262">
        <f>+O121</f>
        <v>2.9571499092111798E-2</v>
      </c>
    </row>
    <row r="160" spans="53:56" ht="15.6">
      <c r="BA160" s="239" t="s">
        <v>179</v>
      </c>
      <c r="BB160" s="261">
        <f>+R121</f>
        <v>2.951581706822053E-2</v>
      </c>
      <c r="BC160" s="261">
        <f>+T121</f>
        <v>2.9450855337107795E-2</v>
      </c>
      <c r="BD160" s="262">
        <f>+V121</f>
        <v>2.9505745626489745E-2</v>
      </c>
    </row>
    <row r="161" spans="53:56" ht="15.6">
      <c r="BA161" s="239" t="s">
        <v>180</v>
      </c>
      <c r="BB161" s="261">
        <f>+Y121</f>
        <v>2.380528348716078E-2</v>
      </c>
      <c r="BC161" s="261">
        <f>+AA121</f>
        <v>2.2576897894353382E-2</v>
      </c>
      <c r="BD161" s="262">
        <f>+AC121</f>
        <v>2.3655983709661745E-2</v>
      </c>
    </row>
    <row r="162" spans="53:56" ht="15.6">
      <c r="BA162" s="239" t="s">
        <v>181</v>
      </c>
      <c r="BB162" s="261">
        <f>+AF121</f>
        <v>1.0345776858069693E-2</v>
      </c>
      <c r="BC162" s="261">
        <f>+AH121</f>
        <v>9.9010891565144091E-3</v>
      </c>
      <c r="BD162" s="262">
        <f>+AJ121</f>
        <v>1.0292975499612941E-2</v>
      </c>
    </row>
    <row r="163" spans="53:56" ht="16.149999999999999" thickBot="1">
      <c r="BA163" s="268" t="s">
        <v>182</v>
      </c>
      <c r="BB163" s="269">
        <f>+AM121</f>
        <v>3.1283063089074893E-2</v>
      </c>
      <c r="BC163" s="269">
        <f>+AO121</f>
        <v>2.1117126382480752E-2</v>
      </c>
      <c r="BD163" s="270">
        <f>+AQ121</f>
        <v>2.9953028454028703E-2</v>
      </c>
    </row>
  </sheetData>
  <mergeCells count="1">
    <mergeCell ref="C1:AY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E161"/>
  <sheetViews>
    <sheetView workbookViewId="0">
      <pane xSplit="2" ySplit="4" topLeftCell="C101" activePane="bottomRight" state="frozen"/>
      <selection pane="bottomRight" activeCell="I26" sqref="I26"/>
      <selection pane="bottomLeft" activeCell="A5" sqref="A5"/>
      <selection pane="topRight" activeCell="C1" sqref="C1"/>
    </sheetView>
  </sheetViews>
  <sheetFormatPr defaultRowHeight="13.15"/>
  <cols>
    <col min="1" max="1" width="7.7109375" customWidth="1"/>
    <col min="2" max="2" width="70.28515625" customWidth="1"/>
    <col min="3" max="4" width="16.140625" customWidth="1"/>
    <col min="5" max="5" width="16.5703125" customWidth="1"/>
  </cols>
  <sheetData>
    <row r="1" spans="2:5" ht="13.9" thickBot="1"/>
    <row r="2" spans="2:5">
      <c r="B2" s="371" t="s">
        <v>213</v>
      </c>
      <c r="C2" s="372"/>
      <c r="D2" s="372"/>
      <c r="E2" s="373"/>
    </row>
    <row r="3" spans="2:5" ht="13.9" thickBot="1">
      <c r="B3" s="374"/>
      <c r="C3" s="375"/>
      <c r="D3" s="375"/>
      <c r="E3" s="376"/>
    </row>
    <row r="4" spans="2:5" ht="31.15">
      <c r="B4" s="257"/>
      <c r="C4" s="258" t="s">
        <v>63</v>
      </c>
      <c r="D4" s="259" t="s">
        <v>67</v>
      </c>
      <c r="E4" s="260" t="s">
        <v>69</v>
      </c>
    </row>
    <row r="5" spans="2:5" ht="15.6">
      <c r="B5" s="238" t="s">
        <v>70</v>
      </c>
      <c r="C5" s="79"/>
      <c r="D5" s="77"/>
      <c r="E5" s="78"/>
    </row>
    <row r="6" spans="2:5" ht="15.6">
      <c r="B6" s="239" t="s">
        <v>71</v>
      </c>
      <c r="C6" s="87"/>
      <c r="D6" s="85"/>
      <c r="E6" s="86"/>
    </row>
    <row r="7" spans="2:5" ht="15.6">
      <c r="B7" s="239" t="s">
        <v>72</v>
      </c>
      <c r="C7" s="87">
        <f>+'CCC+ QRTLY Summary'!BD8</f>
        <v>1415036622.1299996</v>
      </c>
      <c r="D7" s="85">
        <f>+'Medallion QRTLY Summary'!BF8</f>
        <v>1273481831.5030835</v>
      </c>
      <c r="E7" s="86">
        <f>+C7+D7</f>
        <v>2688518453.6330833</v>
      </c>
    </row>
    <row r="8" spans="2:5" ht="15.6">
      <c r="B8" s="239" t="s">
        <v>73</v>
      </c>
      <c r="C8" s="87">
        <f>+'CCC+ QRTLY Summary'!BD9</f>
        <v>0</v>
      </c>
      <c r="D8" s="85">
        <f>+'Medallion QRTLY Summary'!BF9</f>
        <v>0</v>
      </c>
      <c r="E8" s="86">
        <f t="shared" ref="E8:E14" si="0">+C8+D8</f>
        <v>0</v>
      </c>
    </row>
    <row r="9" spans="2:5" ht="15.6">
      <c r="B9" s="240" t="s">
        <v>74</v>
      </c>
      <c r="C9" s="87">
        <f>+'CCC+ QRTLY Summary'!BD10</f>
        <v>1415036622.1299996</v>
      </c>
      <c r="D9" s="85">
        <f>+'Medallion QRTLY Summary'!BF10</f>
        <v>1273481831.5030835</v>
      </c>
      <c r="E9" s="86">
        <f t="shared" si="0"/>
        <v>2688518453.6330833</v>
      </c>
    </row>
    <row r="10" spans="2:5" ht="15.6">
      <c r="B10" s="239" t="s">
        <v>75</v>
      </c>
      <c r="C10" s="87">
        <f>+'CCC+ QRTLY Summary'!BD11</f>
        <v>-25183073.789999999</v>
      </c>
      <c r="D10" s="85">
        <f>+'Medallion QRTLY Summary'!BF11</f>
        <v>-78925939.969999969</v>
      </c>
      <c r="E10" s="86">
        <f t="shared" si="0"/>
        <v>-104109013.75999996</v>
      </c>
    </row>
    <row r="11" spans="2:5" ht="15.6">
      <c r="B11" s="239" t="s">
        <v>76</v>
      </c>
      <c r="C11" s="87">
        <f>+'CCC+ QRTLY Summary'!BD12</f>
        <v>0</v>
      </c>
      <c r="D11" s="85">
        <f>+'Medallion QRTLY Summary'!BF12</f>
        <v>0</v>
      </c>
      <c r="E11" s="86">
        <f t="shared" si="0"/>
        <v>0</v>
      </c>
    </row>
    <row r="12" spans="2:5" ht="15.6">
      <c r="B12" s="239" t="s">
        <v>77</v>
      </c>
      <c r="C12" s="87">
        <f>+'CCC+ QRTLY Summary'!BD13</f>
        <v>0</v>
      </c>
      <c r="D12" s="85">
        <f>+'Medallion QRTLY Summary'!BF13</f>
        <v>0</v>
      </c>
      <c r="E12" s="86">
        <f t="shared" si="0"/>
        <v>0</v>
      </c>
    </row>
    <row r="13" spans="2:5" ht="15.6">
      <c r="B13" s="239" t="s">
        <v>78</v>
      </c>
      <c r="C13" s="87">
        <f>+'CCC+ QRTLY Summary'!BD14</f>
        <v>10500323.210000001</v>
      </c>
      <c r="D13" s="85">
        <f>+'Medallion QRTLY Summary'!BF14</f>
        <v>-1816043.3900000006</v>
      </c>
      <c r="E13" s="86">
        <f t="shared" si="0"/>
        <v>8684279.8200000003</v>
      </c>
    </row>
    <row r="14" spans="2:5" ht="15.6">
      <c r="B14" s="239" t="s">
        <v>79</v>
      </c>
      <c r="C14" s="87">
        <f>+'CCC+ QRTLY Summary'!BD15</f>
        <v>0</v>
      </c>
      <c r="D14" s="85">
        <f>+'Medallion QRTLY Summary'!BF15</f>
        <v>0</v>
      </c>
      <c r="E14" s="86">
        <f t="shared" si="0"/>
        <v>0</v>
      </c>
    </row>
    <row r="15" spans="2:5" ht="15.6">
      <c r="B15" s="239" t="s">
        <v>80</v>
      </c>
      <c r="C15" s="93">
        <f>SUM(C9:C14)</f>
        <v>1400353871.5499997</v>
      </c>
      <c r="D15" s="93">
        <f>SUM(D9:D14)</f>
        <v>1192739848.1430833</v>
      </c>
      <c r="E15" s="94">
        <f>SUM(E9:E14)</f>
        <v>2593093719.6930838</v>
      </c>
    </row>
    <row r="16" spans="2:5" ht="15.6">
      <c r="B16" s="239"/>
      <c r="C16" s="87"/>
      <c r="D16" s="85"/>
      <c r="E16" s="86"/>
    </row>
    <row r="17" spans="2:5" ht="15.6">
      <c r="B17" s="238" t="s">
        <v>81</v>
      </c>
      <c r="C17" s="87"/>
      <c r="D17" s="85"/>
      <c r="E17" s="86"/>
    </row>
    <row r="18" spans="2:5" ht="15.6">
      <c r="B18" s="241" t="s">
        <v>82</v>
      </c>
      <c r="C18" s="87"/>
      <c r="D18" s="85"/>
      <c r="E18" s="86"/>
    </row>
    <row r="19" spans="2:5" ht="15.6">
      <c r="B19" s="239" t="s">
        <v>83</v>
      </c>
      <c r="C19" s="87">
        <f>+'CCC+ QRTLY Summary'!BD20</f>
        <v>2329781.4929034044</v>
      </c>
      <c r="D19" s="85">
        <f>+'Medallion QRTLY Summary'!BF20</f>
        <v>0</v>
      </c>
      <c r="E19" s="86">
        <f t="shared" ref="E19:E58" si="1">+C19+D19</f>
        <v>2329781.4929034044</v>
      </c>
    </row>
    <row r="20" spans="2:5" ht="15.6">
      <c r="B20" s="239" t="s">
        <v>84</v>
      </c>
      <c r="C20" s="87">
        <f>+'CCC+ QRTLY Summary'!BD21</f>
        <v>14087998.817270301</v>
      </c>
      <c r="D20" s="85">
        <f>+'Medallion QRTLY Summary'!BF21</f>
        <v>33290502.45004813</v>
      </c>
      <c r="E20" s="86">
        <f t="shared" si="1"/>
        <v>47378501.267318428</v>
      </c>
    </row>
    <row r="21" spans="2:5" ht="15.6">
      <c r="B21" s="239" t="s">
        <v>85</v>
      </c>
      <c r="C21" s="87">
        <f>+'CCC+ QRTLY Summary'!BD22</f>
        <v>81465.824756163725</v>
      </c>
      <c r="D21" s="85">
        <f>+'Medallion QRTLY Summary'!BF22</f>
        <v>411526.60815657198</v>
      </c>
      <c r="E21" s="86">
        <f t="shared" si="1"/>
        <v>492992.43291273573</v>
      </c>
    </row>
    <row r="22" spans="2:5" ht="15.6">
      <c r="B22" s="239" t="s">
        <v>86</v>
      </c>
      <c r="C22" s="87">
        <f>+'CCC+ QRTLY Summary'!BD23</f>
        <v>111749842.59848633</v>
      </c>
      <c r="D22" s="85">
        <f>+'Medallion QRTLY Summary'!BF23</f>
        <v>90215289.772316605</v>
      </c>
      <c r="E22" s="86">
        <f t="shared" si="1"/>
        <v>201965132.37080294</v>
      </c>
    </row>
    <row r="23" spans="2:5" ht="15.6">
      <c r="B23" s="239" t="s">
        <v>87</v>
      </c>
      <c r="C23" s="87">
        <f>+'CCC+ QRTLY Summary'!BD24</f>
        <v>82180255.252134591</v>
      </c>
      <c r="D23" s="85">
        <f>+'Medallion QRTLY Summary'!BF24</f>
        <v>111461.08796581406</v>
      </c>
      <c r="E23" s="86">
        <f t="shared" si="1"/>
        <v>82291716.340100408</v>
      </c>
    </row>
    <row r="24" spans="2:5" ht="15.6">
      <c r="B24" s="239" t="s">
        <v>88</v>
      </c>
      <c r="C24" s="87">
        <f>+'CCC+ QRTLY Summary'!BD25</f>
        <v>10255379.50254461</v>
      </c>
      <c r="D24" s="85">
        <f>+'Medallion QRTLY Summary'!BF25</f>
        <v>49903.693954110146</v>
      </c>
      <c r="E24" s="86">
        <f t="shared" si="1"/>
        <v>10305283.19649872</v>
      </c>
    </row>
    <row r="25" spans="2:5" ht="15.6">
      <c r="B25" s="239" t="s">
        <v>89</v>
      </c>
      <c r="C25" s="87">
        <f>+'CCC+ QRTLY Summary'!BD26</f>
        <v>22307573.067191333</v>
      </c>
      <c r="D25" s="85">
        <f>+'Medallion QRTLY Summary'!BF26</f>
        <v>9389798.1593538113</v>
      </c>
      <c r="E25" s="86">
        <f t="shared" si="1"/>
        <v>31697371.226545144</v>
      </c>
    </row>
    <row r="26" spans="2:5" ht="15.6">
      <c r="B26" s="239" t="s">
        <v>90</v>
      </c>
      <c r="C26" s="87">
        <f>+'CCC+ QRTLY Summary'!BD27</f>
        <v>958881.87174762203</v>
      </c>
      <c r="D26" s="85">
        <f>+'Medallion QRTLY Summary'!BF27</f>
        <v>4383464.1502311388</v>
      </c>
      <c r="E26" s="86">
        <f t="shared" si="1"/>
        <v>5342346.0219787611</v>
      </c>
    </row>
    <row r="27" spans="2:5" ht="15.6">
      <c r="B27" s="239" t="s">
        <v>91</v>
      </c>
      <c r="C27" s="87">
        <f>+'CCC+ QRTLY Summary'!BD28</f>
        <v>610114.91361103475</v>
      </c>
      <c r="D27" s="85">
        <f>+'Medallion QRTLY Summary'!BF28</f>
        <v>1963463.6776689393</v>
      </c>
      <c r="E27" s="86">
        <f t="shared" si="1"/>
        <v>2573578.5912799742</v>
      </c>
    </row>
    <row r="28" spans="2:5" ht="15.6">
      <c r="B28" s="239" t="s">
        <v>92</v>
      </c>
      <c r="C28" s="87">
        <f>+'CCC+ QRTLY Summary'!BD29</f>
        <v>25833794.692210428</v>
      </c>
      <c r="D28" s="85">
        <f>+'Medallion QRTLY Summary'!BF29</f>
        <v>4101965.2019672468</v>
      </c>
      <c r="E28" s="86">
        <f t="shared" si="1"/>
        <v>29935759.894177675</v>
      </c>
    </row>
    <row r="29" spans="2:5" ht="15.6">
      <c r="B29" s="239" t="s">
        <v>93</v>
      </c>
      <c r="C29" s="87">
        <f>+'CCC+ QRTLY Summary'!BD30</f>
        <v>5069282.7388157714</v>
      </c>
      <c r="D29" s="85">
        <f>+'Medallion QRTLY Summary'!BF30</f>
        <v>98076.550958488777</v>
      </c>
      <c r="E29" s="86">
        <f t="shared" si="1"/>
        <v>5167359.2897742605</v>
      </c>
    </row>
    <row r="30" spans="2:5" ht="15.6">
      <c r="B30" s="239" t="s">
        <v>94</v>
      </c>
      <c r="C30" s="87">
        <f>+'CCC+ QRTLY Summary'!BD31</f>
        <v>793125.329744232</v>
      </c>
      <c r="D30" s="85">
        <f>+'Medallion QRTLY Summary'!BF31</f>
        <v>33565154.079516888</v>
      </c>
      <c r="E30" s="86">
        <f t="shared" si="1"/>
        <v>34358279.409261122</v>
      </c>
    </row>
    <row r="31" spans="2:5" ht="15.6">
      <c r="B31" s="239" t="s">
        <v>95</v>
      </c>
      <c r="C31" s="87">
        <f>+'CCC+ QRTLY Summary'!BD32</f>
        <v>105259244.97385573</v>
      </c>
      <c r="D31" s="85">
        <f>+'Medallion QRTLY Summary'!BF32</f>
        <v>133166452.10831471</v>
      </c>
      <c r="E31" s="86">
        <f t="shared" si="1"/>
        <v>238425697.08217043</v>
      </c>
    </row>
    <row r="32" spans="2:5" ht="15.6">
      <c r="B32" s="239" t="s">
        <v>96</v>
      </c>
      <c r="C32" s="87">
        <f>+'CCC+ QRTLY Summary'!BD33</f>
        <v>14251115.122058287</v>
      </c>
      <c r="D32" s="85">
        <f>+'Medallion QRTLY Summary'!BF33</f>
        <v>15584778.220088728</v>
      </c>
      <c r="E32" s="86">
        <f t="shared" si="1"/>
        <v>29835893.342147015</v>
      </c>
    </row>
    <row r="33" spans="2:5" ht="15.6">
      <c r="B33" s="239" t="s">
        <v>97</v>
      </c>
      <c r="C33" s="87">
        <f>+'CCC+ QRTLY Summary'!BD34</f>
        <v>8837955.3376729004</v>
      </c>
      <c r="D33" s="85">
        <f>+'Medallion QRTLY Summary'!BF34</f>
        <v>24553639.704279907</v>
      </c>
      <c r="E33" s="86">
        <f t="shared" si="1"/>
        <v>33391595.041952807</v>
      </c>
    </row>
    <row r="34" spans="2:5" ht="15.6">
      <c r="B34" s="239" t="s">
        <v>98</v>
      </c>
      <c r="C34" s="87">
        <f>+'CCC+ QRTLY Summary'!BD35</f>
        <v>5440587.8137308536</v>
      </c>
      <c r="D34" s="85">
        <f>+'Medallion QRTLY Summary'!BF35</f>
        <v>64758.706342651174</v>
      </c>
      <c r="E34" s="86">
        <f t="shared" si="1"/>
        <v>5505346.5200735051</v>
      </c>
    </row>
    <row r="35" spans="2:5" ht="15.6">
      <c r="B35" s="239" t="s">
        <v>99</v>
      </c>
      <c r="C35" s="87">
        <f>+'CCC+ QRTLY Summary'!BD36</f>
        <v>2788450.3860485447</v>
      </c>
      <c r="D35" s="85">
        <f>+'Medallion QRTLY Summary'!BF36</f>
        <v>0</v>
      </c>
      <c r="E35" s="86">
        <f t="shared" si="1"/>
        <v>2788450.3860485447</v>
      </c>
    </row>
    <row r="36" spans="2:5" ht="15.6">
      <c r="B36" s="239" t="s">
        <v>100</v>
      </c>
      <c r="C36" s="87">
        <f>+'CCC+ QRTLY Summary'!BD37</f>
        <v>6345889.8867882537</v>
      </c>
      <c r="D36" s="85">
        <f>+'Medallion QRTLY Summary'!BF37</f>
        <v>147950.8319317706</v>
      </c>
      <c r="E36" s="86">
        <f t="shared" si="1"/>
        <v>6493840.7187200245</v>
      </c>
    </row>
    <row r="37" spans="2:5" ht="15.6">
      <c r="B37" s="239" t="s">
        <v>101</v>
      </c>
      <c r="C37" s="87">
        <f>+'CCC+ QRTLY Summary'!BD38</f>
        <v>3079545.0181354349</v>
      </c>
      <c r="D37" s="85">
        <f>+'Medallion QRTLY Summary'!BF38</f>
        <v>203523.62329859316</v>
      </c>
      <c r="E37" s="86">
        <f t="shared" si="1"/>
        <v>3283068.6414340283</v>
      </c>
    </row>
    <row r="38" spans="2:5" ht="15.6">
      <c r="B38" s="239" t="s">
        <v>102</v>
      </c>
      <c r="C38" s="87">
        <f>+'CCC+ QRTLY Summary'!BD39</f>
        <v>4613696.405142772</v>
      </c>
      <c r="D38" s="85">
        <f>+'Medallion QRTLY Summary'!BF39</f>
        <v>13538.088573024164</v>
      </c>
      <c r="E38" s="86">
        <f t="shared" si="1"/>
        <v>4627234.4937157966</v>
      </c>
    </row>
    <row r="39" spans="2:5" ht="15.6">
      <c r="B39" s="239" t="s">
        <v>103</v>
      </c>
      <c r="C39" s="87">
        <f>+'CCC+ QRTLY Summary'!BD40</f>
        <v>276737539.48948133</v>
      </c>
      <c r="D39" s="85">
        <f>+'Medallion QRTLY Summary'!BF40</f>
        <v>310610.5010879637</v>
      </c>
      <c r="E39" s="86">
        <f t="shared" si="1"/>
        <v>277048149.99056929</v>
      </c>
    </row>
    <row r="40" spans="2:5" ht="15.6">
      <c r="B40" s="239" t="s">
        <v>104</v>
      </c>
      <c r="C40" s="87">
        <f>+'CCC+ QRTLY Summary'!BD41</f>
        <v>3948345.6608169093</v>
      </c>
      <c r="D40" s="85">
        <f>+'Medallion QRTLY Summary'!BF41</f>
        <v>907497.03151311749</v>
      </c>
      <c r="E40" s="86">
        <f t="shared" si="1"/>
        <v>4855842.692330027</v>
      </c>
    </row>
    <row r="41" spans="2:5" ht="15.6">
      <c r="B41" s="239" t="s">
        <v>105</v>
      </c>
      <c r="C41" s="87">
        <f>+'CCC+ QRTLY Summary'!BD42</f>
        <v>10598895.62125417</v>
      </c>
      <c r="D41" s="85">
        <f>+'Medallion QRTLY Summary'!BF42</f>
        <v>33935464.412049919</v>
      </c>
      <c r="E41" s="86">
        <f t="shared" si="1"/>
        <v>44534360.033304088</v>
      </c>
    </row>
    <row r="42" spans="2:5" ht="15.6">
      <c r="B42" s="239" t="s">
        <v>106</v>
      </c>
      <c r="C42" s="87">
        <f>+'CCC+ QRTLY Summary'!BD43</f>
        <v>196242.53857858526</v>
      </c>
      <c r="D42" s="85">
        <f>+'Medallion QRTLY Summary'!BF43</f>
        <v>3375208.5379698225</v>
      </c>
      <c r="E42" s="86">
        <f t="shared" si="1"/>
        <v>3571451.0765484078</v>
      </c>
    </row>
    <row r="43" spans="2:5" ht="15.6">
      <c r="B43" s="239" t="s">
        <v>107</v>
      </c>
      <c r="C43" s="87">
        <f>+'CCC+ QRTLY Summary'!BD44</f>
        <v>53812407.592273846</v>
      </c>
      <c r="D43" s="85">
        <f>+'Medallion QRTLY Summary'!BF44</f>
        <v>78130173.824846148</v>
      </c>
      <c r="E43" s="86">
        <f t="shared" si="1"/>
        <v>131942581.41711999</v>
      </c>
    </row>
    <row r="44" spans="2:5" ht="15.6">
      <c r="B44" s="239" t="s">
        <v>108</v>
      </c>
      <c r="C44" s="87">
        <f>+'CCC+ QRTLY Summary'!BD45</f>
        <v>2226360.7603733409</v>
      </c>
      <c r="D44" s="85">
        <f>+'Medallion QRTLY Summary'!BF45</f>
        <v>2550301.6383877369</v>
      </c>
      <c r="E44" s="86">
        <f t="shared" si="1"/>
        <v>4776662.3987610778</v>
      </c>
    </row>
    <row r="45" spans="2:5" ht="15.6">
      <c r="B45" s="239" t="s">
        <v>109</v>
      </c>
      <c r="C45" s="87">
        <f>+'CCC+ QRTLY Summary'!BD46</f>
        <v>107059132.61644967</v>
      </c>
      <c r="D45" s="85">
        <f>+'Medallion QRTLY Summary'!BF46</f>
        <v>182705.42288376924</v>
      </c>
      <c r="E45" s="86">
        <f t="shared" si="1"/>
        <v>107241838.03933343</v>
      </c>
    </row>
    <row r="46" spans="2:5" ht="15.6">
      <c r="B46" s="239" t="s">
        <v>110</v>
      </c>
      <c r="C46" s="87">
        <f>+'CCC+ QRTLY Summary'!BD47</f>
        <v>11141049.420059102</v>
      </c>
      <c r="D46" s="85">
        <f>+'Medallion QRTLY Summary'!BF47</f>
        <v>0</v>
      </c>
      <c r="E46" s="86">
        <f t="shared" si="1"/>
        <v>11141049.420059102</v>
      </c>
    </row>
    <row r="47" spans="2:5" ht="15.6">
      <c r="B47" s="239" t="s">
        <v>111</v>
      </c>
      <c r="C47" s="87">
        <f>+'CCC+ QRTLY Summary'!BD48</f>
        <v>178019147.82018003</v>
      </c>
      <c r="D47" s="105">
        <f>+'Medallion QRTLY Summary'!BF48</f>
        <v>235774350.21000001</v>
      </c>
      <c r="E47" s="106">
        <f t="shared" si="1"/>
        <v>413793498.03018004</v>
      </c>
    </row>
    <row r="48" spans="2:5" ht="15.6">
      <c r="B48" s="239" t="s">
        <v>112</v>
      </c>
      <c r="C48" s="87">
        <f>+'CCC+ QRTLY Summary'!BD49</f>
        <v>546726.27539563319</v>
      </c>
      <c r="D48" s="85">
        <f>+'Medallion QRTLY Summary'!BF49</f>
        <v>763138.33237200719</v>
      </c>
      <c r="E48" s="86">
        <f t="shared" si="1"/>
        <v>1309864.6077676404</v>
      </c>
    </row>
    <row r="49" spans="2:5" ht="15.6">
      <c r="B49" s="239" t="s">
        <v>113</v>
      </c>
      <c r="C49" s="87">
        <f>+'CCC+ QRTLY Summary'!BD50</f>
        <v>4051.072759605825</v>
      </c>
      <c r="D49" s="85">
        <f>+'Medallion QRTLY Summary'!BF50</f>
        <v>1835.1371846865909</v>
      </c>
      <c r="E49" s="86">
        <f t="shared" si="1"/>
        <v>5886.2099442924155</v>
      </c>
    </row>
    <row r="50" spans="2:5" ht="15.6">
      <c r="B50" s="239" t="s">
        <v>114</v>
      </c>
      <c r="C50" s="87">
        <f>+'CCC+ QRTLY Summary'!BD51</f>
        <v>196709.33418154099</v>
      </c>
      <c r="D50" s="85">
        <f>+'Medallion QRTLY Summary'!BF51</f>
        <v>8154305.7492369385</v>
      </c>
      <c r="E50" s="86">
        <f t="shared" si="1"/>
        <v>8351015.0834184792</v>
      </c>
    </row>
    <row r="51" spans="2:5" ht="15.6">
      <c r="B51" s="239" t="s">
        <v>115</v>
      </c>
      <c r="C51" s="87">
        <f>+'CCC+ QRTLY Summary'!BD52</f>
        <v>66072.561521155614</v>
      </c>
      <c r="D51" s="85">
        <f>+'Medallion QRTLY Summary'!BF52</f>
        <v>92532.558744800073</v>
      </c>
      <c r="E51" s="86">
        <f t="shared" si="1"/>
        <v>158605.12026595569</v>
      </c>
    </row>
    <row r="52" spans="2:5" ht="15.6">
      <c r="B52" s="239" t="s">
        <v>116</v>
      </c>
      <c r="C52" s="87">
        <f>+'CCC+ QRTLY Summary'!BD53</f>
        <v>7306638.8096965495</v>
      </c>
      <c r="D52" s="85">
        <f>+'Medallion QRTLY Summary'!BF53</f>
        <v>18581346.44368377</v>
      </c>
      <c r="E52" s="86">
        <f t="shared" si="1"/>
        <v>25887985.253380321</v>
      </c>
    </row>
    <row r="53" spans="2:5" ht="15.6">
      <c r="B53" s="239" t="s">
        <v>117</v>
      </c>
      <c r="C53" s="87">
        <f>+'CCC+ QRTLY Summary'!BD54</f>
        <v>30301938.074682504</v>
      </c>
      <c r="D53" s="85">
        <f>+'Medallion QRTLY Summary'!BF54</f>
        <v>74966903.170560643</v>
      </c>
      <c r="E53" s="86">
        <f t="shared" si="1"/>
        <v>105268841.24524315</v>
      </c>
    </row>
    <row r="54" spans="2:5" ht="15.6">
      <c r="B54" s="239" t="s">
        <v>118</v>
      </c>
      <c r="C54" s="87">
        <f>+'CCC+ QRTLY Summary'!BD55</f>
        <v>30183141.888887826</v>
      </c>
      <c r="D54" s="85">
        <f>+'Medallion QRTLY Summary'!BF55</f>
        <v>44970365.415782854</v>
      </c>
      <c r="E54" s="86">
        <f t="shared" si="1"/>
        <v>75153507.304670677</v>
      </c>
    </row>
    <row r="55" spans="2:5" ht="15.6">
      <c r="B55" s="239" t="s">
        <v>119</v>
      </c>
      <c r="C55" s="87">
        <f>+'CCC+ QRTLY Summary'!BD56</f>
        <v>2770818.0529180272</v>
      </c>
      <c r="D55" s="85">
        <f>+'Medallion QRTLY Summary'!BF56</f>
        <v>3252860.5031339778</v>
      </c>
      <c r="E55" s="86">
        <f t="shared" si="1"/>
        <v>6023678.5560520049</v>
      </c>
    </row>
    <row r="56" spans="2:5" ht="15.6">
      <c r="B56" s="239" t="s">
        <v>120</v>
      </c>
      <c r="C56" s="87">
        <f>+'CCC+ QRTLY Summary'!BD57</f>
        <v>20612447.664170068</v>
      </c>
      <c r="D56" s="85">
        <f>+'Medallion QRTLY Summary'!BF57</f>
        <v>9892612.4879967067</v>
      </c>
      <c r="E56" s="86">
        <f t="shared" si="1"/>
        <v>30505060.152166776</v>
      </c>
    </row>
    <row r="57" spans="2:5" ht="15.6">
      <c r="B57" s="239" t="s">
        <v>121</v>
      </c>
      <c r="C57" s="87">
        <f>+'CCC+ QRTLY Summary'!BD58</f>
        <v>23480262.319082089</v>
      </c>
      <c r="D57" s="85">
        <f>+'Medallion QRTLY Summary'!BF58</f>
        <v>83904670.59191151</v>
      </c>
      <c r="E57" s="86">
        <f t="shared" si="1"/>
        <v>107384932.91099361</v>
      </c>
    </row>
    <row r="58" spans="2:5" ht="15.6">
      <c r="B58" s="239" t="s">
        <v>122</v>
      </c>
      <c r="C58" s="87">
        <f>+'CCC+ QRTLY Summary'!BD59</f>
        <v>762924.3822298731</v>
      </c>
      <c r="D58" s="85">
        <f>+'Medallion QRTLY Summary'!BF59</f>
        <v>8049730.3878330635</v>
      </c>
      <c r="E58" s="86">
        <f t="shared" si="1"/>
        <v>8812654.7700629365</v>
      </c>
    </row>
    <row r="59" spans="2:5" ht="15.6">
      <c r="B59" s="239" t="s">
        <v>123</v>
      </c>
      <c r="C59" s="93">
        <f>SUM(C19:C58)</f>
        <v>1186844832.9998403</v>
      </c>
      <c r="D59" s="93">
        <f t="shared" ref="D59:E59" si="2">SUM(D19:D58)</f>
        <v>959111859.07214642</v>
      </c>
      <c r="E59" s="94">
        <f t="shared" si="2"/>
        <v>2145956692.0719864</v>
      </c>
    </row>
    <row r="60" spans="2:5" ht="15.6">
      <c r="B60" s="239" t="s">
        <v>124</v>
      </c>
      <c r="C60" s="87">
        <f>+'CCC+ QRTLY Summary'!BD61</f>
        <v>1507323.98</v>
      </c>
      <c r="D60" s="85">
        <f>+'Medallion QRTLY Summary'!BF61</f>
        <v>2597862.3600000013</v>
      </c>
      <c r="E60" s="86">
        <f t="shared" ref="E60" si="3">+C60+D60</f>
        <v>4105186.3400000012</v>
      </c>
    </row>
    <row r="61" spans="2:5" ht="15.6">
      <c r="B61" s="239" t="s">
        <v>125</v>
      </c>
      <c r="C61" s="93">
        <f>+C59-C60</f>
        <v>1185337509.0198402</v>
      </c>
      <c r="D61" s="93">
        <f t="shared" ref="D61:E61" si="4">+D59-D60</f>
        <v>956513996.7121464</v>
      </c>
      <c r="E61" s="94">
        <f t="shared" si="4"/>
        <v>2141851505.7319865</v>
      </c>
    </row>
    <row r="62" spans="2:5" ht="15.6">
      <c r="B62" s="241" t="s">
        <v>126</v>
      </c>
      <c r="C62" s="87"/>
      <c r="D62" s="85"/>
      <c r="E62" s="86"/>
    </row>
    <row r="63" spans="2:5" ht="15.6">
      <c r="B63" s="238" t="s">
        <v>127</v>
      </c>
      <c r="C63" s="87"/>
      <c r="D63" s="85"/>
      <c r="E63" s="86"/>
    </row>
    <row r="64" spans="2:5" ht="15.6">
      <c r="B64" s="239" t="s">
        <v>128</v>
      </c>
      <c r="C64" s="87">
        <f>+'CCC+ QRTLY Summary'!BD65</f>
        <v>12439992.942558702</v>
      </c>
      <c r="D64" s="85">
        <f>+'Medallion QRTLY Summary'!BF65</f>
        <v>7247575.8733909028</v>
      </c>
      <c r="E64" s="86">
        <f t="shared" ref="E64:E70" si="5">+C64+D64</f>
        <v>19687568.815949604</v>
      </c>
    </row>
    <row r="65" spans="2:5" ht="15.6">
      <c r="B65" s="239" t="s">
        <v>129</v>
      </c>
      <c r="C65" s="87">
        <f>+'CCC+ QRTLY Summary'!BD66</f>
        <v>7502190.9009827869</v>
      </c>
      <c r="D65" s="85">
        <f>+'Medallion QRTLY Summary'!BF66</f>
        <v>4213508.3572641881</v>
      </c>
      <c r="E65" s="86">
        <f t="shared" si="5"/>
        <v>11715699.258246975</v>
      </c>
    </row>
    <row r="66" spans="2:5" ht="15.6">
      <c r="B66" s="239" t="s">
        <v>130</v>
      </c>
      <c r="C66" s="87">
        <f>+'CCC+ QRTLY Summary'!BD67</f>
        <v>5510952.0253398661</v>
      </c>
      <c r="D66" s="85">
        <f>+'Medallion QRTLY Summary'!BF67</f>
        <v>4833936.3158050124</v>
      </c>
      <c r="E66" s="86">
        <f t="shared" si="5"/>
        <v>10344888.341144878</v>
      </c>
    </row>
    <row r="67" spans="2:5" ht="15.6">
      <c r="B67" s="239" t="s">
        <v>131</v>
      </c>
      <c r="C67" s="87">
        <f>+'CCC+ QRTLY Summary'!BD68</f>
        <v>5127346.654328418</v>
      </c>
      <c r="D67" s="85">
        <f>+'Medallion QRTLY Summary'!BF68</f>
        <v>3162278.0073762159</v>
      </c>
      <c r="E67" s="86">
        <f t="shared" si="5"/>
        <v>8289624.6617046334</v>
      </c>
    </row>
    <row r="68" spans="2:5" ht="15.6">
      <c r="B68" s="239" t="s">
        <v>132</v>
      </c>
      <c r="C68" s="87">
        <f>+'CCC+ QRTLY Summary'!BD69</f>
        <v>4934767.4571068808</v>
      </c>
      <c r="D68" s="85">
        <f>+'Medallion QRTLY Summary'!BF69</f>
        <v>3513539.349371247</v>
      </c>
      <c r="E68" s="86">
        <f t="shared" si="5"/>
        <v>8448306.8064781278</v>
      </c>
    </row>
    <row r="69" spans="2:5" ht="15.6">
      <c r="B69" s="239" t="s">
        <v>133</v>
      </c>
      <c r="C69" s="87">
        <f>+'CCC+ QRTLY Summary'!BD70</f>
        <v>0</v>
      </c>
      <c r="D69" s="85">
        <f>+'Medallion QRTLY Summary'!BF70</f>
        <v>0</v>
      </c>
      <c r="E69" s="86">
        <f t="shared" si="5"/>
        <v>0</v>
      </c>
    </row>
    <row r="70" spans="2:5" ht="15.6">
      <c r="B70" s="239" t="s">
        <v>134</v>
      </c>
      <c r="C70" s="87">
        <f>+'CCC+ QRTLY Summary'!BD71</f>
        <v>1786309.96</v>
      </c>
      <c r="D70" s="85">
        <f>+'Medallion QRTLY Summary'!BF71</f>
        <v>0</v>
      </c>
      <c r="E70" s="86">
        <f t="shared" si="5"/>
        <v>1786309.96</v>
      </c>
    </row>
    <row r="71" spans="2:5" ht="15.6">
      <c r="B71" s="239" t="s">
        <v>135</v>
      </c>
      <c r="C71" s="93">
        <f>SUM(C64:C70)</f>
        <v>37301559.940316655</v>
      </c>
      <c r="D71" s="93">
        <f t="shared" ref="D71:E71" si="6">SUM(D64:D70)</f>
        <v>22970837.903207567</v>
      </c>
      <c r="E71" s="94">
        <f t="shared" si="6"/>
        <v>60272397.84352421</v>
      </c>
    </row>
    <row r="72" spans="2:5" ht="15.6">
      <c r="B72" s="238" t="s">
        <v>136</v>
      </c>
      <c r="C72" s="87"/>
      <c r="D72" s="85"/>
      <c r="E72" s="86"/>
    </row>
    <row r="73" spans="2:5" ht="15.6">
      <c r="B73" s="239" t="s">
        <v>137</v>
      </c>
      <c r="C73" s="87">
        <f>+'CCC+ QRTLY Summary'!BD74</f>
        <v>7407094.3294067979</v>
      </c>
      <c r="D73" s="85">
        <f>+'Medallion QRTLY Summary'!BF74</f>
        <v>3232574.4677041145</v>
      </c>
      <c r="E73" s="86">
        <f t="shared" ref="E73:E92" si="7">+C73+D73</f>
        <v>10639668.797110911</v>
      </c>
    </row>
    <row r="74" spans="2:5" ht="15.6">
      <c r="B74" s="239" t="s">
        <v>138</v>
      </c>
      <c r="C74" s="87">
        <f>+'CCC+ QRTLY Summary'!BD75</f>
        <v>800224.42797834834</v>
      </c>
      <c r="D74" s="85">
        <f>+'Medallion QRTLY Summary'!BF75</f>
        <v>3183591.8954037931</v>
      </c>
      <c r="E74" s="86">
        <f t="shared" si="7"/>
        <v>3983816.3233821415</v>
      </c>
    </row>
    <row r="75" spans="2:5" ht="15.6">
      <c r="B75" s="239" t="s">
        <v>139</v>
      </c>
      <c r="C75" s="87">
        <f>+'CCC+ QRTLY Summary'!BD76</f>
        <v>554080.57038648555</v>
      </c>
      <c r="D75" s="85">
        <f>+'Medallion QRTLY Summary'!BF76</f>
        <v>1268136.3237190889</v>
      </c>
      <c r="E75" s="86">
        <f t="shared" si="7"/>
        <v>1822216.8941055746</v>
      </c>
    </row>
    <row r="76" spans="2:5" ht="15.6">
      <c r="B76" s="239" t="s">
        <v>140</v>
      </c>
      <c r="C76" s="87">
        <f>+'CCC+ QRTLY Summary'!BD77</f>
        <v>1807255.3002854784</v>
      </c>
      <c r="D76" s="85">
        <f>+'Medallion QRTLY Summary'!BF77</f>
        <v>1815323.6944132834</v>
      </c>
      <c r="E76" s="86">
        <f t="shared" si="7"/>
        <v>3622578.994698762</v>
      </c>
    </row>
    <row r="77" spans="2:5" ht="15.6">
      <c r="B77" s="239" t="s">
        <v>141</v>
      </c>
      <c r="C77" s="87">
        <f>+'CCC+ QRTLY Summary'!BD78</f>
        <v>11025107.075199146</v>
      </c>
      <c r="D77" s="85">
        <f>+'Medallion QRTLY Summary'!BF78</f>
        <v>14420306.816103984</v>
      </c>
      <c r="E77" s="86">
        <f t="shared" si="7"/>
        <v>25445413.891303129</v>
      </c>
    </row>
    <row r="78" spans="2:5" ht="15.6">
      <c r="B78" s="239" t="s">
        <v>142</v>
      </c>
      <c r="C78" s="87">
        <f>+'CCC+ QRTLY Summary'!BD79</f>
        <v>480177.23684817803</v>
      </c>
      <c r="D78" s="85">
        <f>+'Medallion QRTLY Summary'!BF79</f>
        <v>1283254.3034359966</v>
      </c>
      <c r="E78" s="86">
        <f t="shared" si="7"/>
        <v>1763431.5402841747</v>
      </c>
    </row>
    <row r="79" spans="2:5" ht="15.6">
      <c r="B79" s="239" t="s">
        <v>143</v>
      </c>
      <c r="C79" s="87">
        <f>+'CCC+ QRTLY Summary'!BD80</f>
        <v>1525597.3732733363</v>
      </c>
      <c r="D79" s="85">
        <f>+'Medallion QRTLY Summary'!BF80</f>
        <v>2538627.8345832294</v>
      </c>
      <c r="E79" s="86">
        <f t="shared" si="7"/>
        <v>4064225.2078565657</v>
      </c>
    </row>
    <row r="80" spans="2:5" ht="15.6">
      <c r="B80" s="239" t="s">
        <v>144</v>
      </c>
      <c r="C80" s="87">
        <f>+'CCC+ QRTLY Summary'!BD81</f>
        <v>1641080.8419476773</v>
      </c>
      <c r="D80" s="85">
        <f>+'Medallion QRTLY Summary'!BF81</f>
        <v>6951148.7309221867</v>
      </c>
      <c r="E80" s="86">
        <f t="shared" si="7"/>
        <v>8592229.5728698634</v>
      </c>
    </row>
    <row r="81" spans="2:5" ht="15.6">
      <c r="B81" s="239" t="s">
        <v>145</v>
      </c>
      <c r="C81" s="87">
        <f>+'CCC+ QRTLY Summary'!BD82</f>
        <v>65970.770000000019</v>
      </c>
      <c r="D81" s="85">
        <f>+'Medallion QRTLY Summary'!BF82</f>
        <v>67197.460000000006</v>
      </c>
      <c r="E81" s="86">
        <f t="shared" si="7"/>
        <v>133168.23000000004</v>
      </c>
    </row>
    <row r="82" spans="2:5" ht="15.6">
      <c r="B82" s="239" t="s">
        <v>146</v>
      </c>
      <c r="C82" s="87">
        <f>+'CCC+ QRTLY Summary'!BD83</f>
        <v>6791917.2204868756</v>
      </c>
      <c r="D82" s="85">
        <f>+'Medallion QRTLY Summary'!BF83</f>
        <v>5128706.6158329202</v>
      </c>
      <c r="E82" s="86">
        <f t="shared" si="7"/>
        <v>11920623.836319797</v>
      </c>
    </row>
    <row r="83" spans="2:5" ht="15.6">
      <c r="B83" s="239" t="s">
        <v>147</v>
      </c>
      <c r="C83" s="87">
        <f>+'CCC+ QRTLY Summary'!BD84</f>
        <v>13601943.298655991</v>
      </c>
      <c r="D83" s="85">
        <f>+'Medallion QRTLY Summary'!BF84</f>
        <v>17084540.052855127</v>
      </c>
      <c r="E83" s="86">
        <f t="shared" si="7"/>
        <v>30686483.351511117</v>
      </c>
    </row>
    <row r="84" spans="2:5" ht="15.6">
      <c r="B84" s="239" t="s">
        <v>148</v>
      </c>
      <c r="C84" s="87">
        <f>+'CCC+ QRTLY Summary'!BD85</f>
        <v>90485.163708098204</v>
      </c>
      <c r="D84" s="85">
        <f>+'Medallion QRTLY Summary'!BF85</f>
        <v>110124.54903891779</v>
      </c>
      <c r="E84" s="86">
        <f t="shared" si="7"/>
        <v>200609.71274701599</v>
      </c>
    </row>
    <row r="85" spans="2:5" ht="15.6">
      <c r="B85" s="239" t="s">
        <v>149</v>
      </c>
      <c r="C85" s="87">
        <f>+'CCC+ QRTLY Summary'!BD86</f>
        <v>22930.519630129598</v>
      </c>
      <c r="D85" s="85">
        <f>+'Medallion QRTLY Summary'!BF86</f>
        <v>23203.973365528145</v>
      </c>
      <c r="E85" s="86">
        <f t="shared" si="7"/>
        <v>46134.49299565774</v>
      </c>
    </row>
    <row r="86" spans="2:5" ht="15.6">
      <c r="B86" s="239" t="s">
        <v>150</v>
      </c>
      <c r="C86" s="87">
        <f>+'CCC+ QRTLY Summary'!BD87</f>
        <v>-4796.518886389993</v>
      </c>
      <c r="D86" s="85">
        <f>+'Medallion QRTLY Summary'!BF87</f>
        <v>25735.658299956427</v>
      </c>
      <c r="E86" s="86">
        <f t="shared" si="7"/>
        <v>20939.139413566434</v>
      </c>
    </row>
    <row r="87" spans="2:5" ht="15.6">
      <c r="B87" s="239" t="s">
        <v>151</v>
      </c>
      <c r="C87" s="87">
        <f>+'CCC+ QRTLY Summary'!BD88</f>
        <v>157852.72999999998</v>
      </c>
      <c r="D87" s="85">
        <f>+'Medallion QRTLY Summary'!BF88</f>
        <v>85727.859999999986</v>
      </c>
      <c r="E87" s="86">
        <f t="shared" si="7"/>
        <v>243580.58999999997</v>
      </c>
    </row>
    <row r="88" spans="2:5" ht="15.6">
      <c r="B88" s="239" t="s">
        <v>152</v>
      </c>
      <c r="C88" s="87">
        <f>+'CCC+ QRTLY Summary'!BD89</f>
        <v>0</v>
      </c>
      <c r="D88" s="85">
        <f>+'Medallion QRTLY Summary'!BF89</f>
        <v>0</v>
      </c>
      <c r="E88" s="86">
        <f t="shared" si="7"/>
        <v>0</v>
      </c>
    </row>
    <row r="89" spans="2:5" ht="15.6">
      <c r="B89" s="239" t="s">
        <v>153</v>
      </c>
      <c r="C89" s="87">
        <f>+'CCC+ QRTLY Summary'!BD90</f>
        <v>1304409.5899999999</v>
      </c>
      <c r="D89" s="85">
        <f>+'Medallion QRTLY Summary'!BF90</f>
        <v>3352507.3999999994</v>
      </c>
      <c r="E89" s="86">
        <f t="shared" si="7"/>
        <v>4656916.9899999993</v>
      </c>
    </row>
    <row r="90" spans="2:5" ht="15.6">
      <c r="B90" s="239" t="s">
        <v>154</v>
      </c>
      <c r="C90" s="87">
        <f>+'CCC+ QRTLY Summary'!BD91</f>
        <v>4895138.0706289653</v>
      </c>
      <c r="D90" s="85">
        <f>+'Medallion QRTLY Summary'!BF91</f>
        <v>3672854.1886725063</v>
      </c>
      <c r="E90" s="86">
        <f t="shared" si="7"/>
        <v>8567992.2593014725</v>
      </c>
    </row>
    <row r="91" spans="2:5" ht="15.6">
      <c r="B91" s="239" t="s">
        <v>155</v>
      </c>
      <c r="C91" s="87">
        <f>+'CCC+ QRTLY Summary'!BD92</f>
        <v>24833111.322567899</v>
      </c>
      <c r="D91" s="85">
        <f>+'Medallion QRTLY Summary'!BF92</f>
        <v>16608580.567637946</v>
      </c>
      <c r="E91" s="86">
        <f t="shared" si="7"/>
        <v>41441691.890205845</v>
      </c>
    </row>
    <row r="92" spans="2:5" ht="15.6">
      <c r="B92" s="239" t="s">
        <v>156</v>
      </c>
      <c r="C92" s="87">
        <f>+'CCC+ QRTLY Summary'!BD93</f>
        <v>9733688.570743911</v>
      </c>
      <c r="D92" s="85">
        <f>+'Medallion QRTLY Summary'!BF93</f>
        <v>7868877.472533674</v>
      </c>
      <c r="E92" s="86">
        <f t="shared" si="7"/>
        <v>17602566.043277584</v>
      </c>
    </row>
    <row r="93" spans="2:5" ht="15.6">
      <c r="B93" s="239" t="s">
        <v>157</v>
      </c>
      <c r="C93" s="93">
        <f>SUM(C73:C92)</f>
        <v>86733267.892860919</v>
      </c>
      <c r="D93" s="93">
        <f t="shared" ref="D93:E93" si="8">SUM(D73:D92)</f>
        <v>88721019.864522249</v>
      </c>
      <c r="E93" s="94">
        <f t="shared" si="8"/>
        <v>175454287.7573832</v>
      </c>
    </row>
    <row r="94" spans="2:5" ht="15.6">
      <c r="B94" s="238" t="s">
        <v>158</v>
      </c>
      <c r="C94" s="93">
        <f>+C71+C93</f>
        <v>124034827.83317757</v>
      </c>
      <c r="D94" s="93">
        <f t="shared" ref="D94:E94" si="9">+D71+D93</f>
        <v>111691857.76772982</v>
      </c>
      <c r="E94" s="94">
        <f t="shared" si="9"/>
        <v>235726685.60090742</v>
      </c>
    </row>
    <row r="95" spans="2:5" ht="15.6">
      <c r="B95" s="238"/>
      <c r="C95" s="87"/>
      <c r="D95" s="85"/>
      <c r="E95" s="86"/>
    </row>
    <row r="96" spans="2:5" ht="15.6">
      <c r="B96" s="242" t="s">
        <v>159</v>
      </c>
      <c r="C96" s="87">
        <f>+'CCC+ QRTLY Summary'!BD97</f>
        <v>0</v>
      </c>
      <c r="D96" s="85">
        <f>+'Medallion QRTLY Summary'!BF97</f>
        <v>0</v>
      </c>
      <c r="E96" s="86">
        <f t="shared" ref="E96:E98" si="10">+C96+D96</f>
        <v>0</v>
      </c>
    </row>
    <row r="97" spans="2:5" ht="15.6">
      <c r="B97" s="243" t="s">
        <v>160</v>
      </c>
      <c r="C97" s="87">
        <f>+'CCC+ QRTLY Summary'!BD98</f>
        <v>0</v>
      </c>
      <c r="D97" s="85">
        <f>+'Medallion QRTLY Summary'!BF98</f>
        <v>-4922666</v>
      </c>
      <c r="E97" s="86">
        <f t="shared" si="10"/>
        <v>-4922666</v>
      </c>
    </row>
    <row r="98" spans="2:5" ht="15.6">
      <c r="B98" s="239" t="s">
        <v>161</v>
      </c>
      <c r="C98" s="87">
        <f>+'CCC+ QRTLY Summary'!BD99</f>
        <v>0</v>
      </c>
      <c r="D98" s="85">
        <f>+'Medallion QRTLY Summary'!BF99</f>
        <v>0</v>
      </c>
      <c r="E98" s="86">
        <f t="shared" si="10"/>
        <v>0</v>
      </c>
    </row>
    <row r="99" spans="2:5" ht="16.149999999999999" thickBot="1">
      <c r="B99" s="240" t="s">
        <v>163</v>
      </c>
      <c r="C99" s="95">
        <f>+C61+C94+C96+C97+C98</f>
        <v>1309372336.8530178</v>
      </c>
      <c r="D99" s="95">
        <f t="shared" ref="D99:E99" si="11">+D61+D94+D96+D97+D98</f>
        <v>1063283188.4798763</v>
      </c>
      <c r="E99" s="347">
        <f t="shared" si="11"/>
        <v>2372655525.3328938</v>
      </c>
    </row>
    <row r="100" spans="2:5" ht="16.149999999999999" thickBot="1">
      <c r="B100" s="240" t="s">
        <v>164</v>
      </c>
      <c r="C100" s="119">
        <f>+C15-C99</f>
        <v>90981534.696981907</v>
      </c>
      <c r="D100" s="119">
        <f t="shared" ref="D100:E100" si="12">+D15-D99</f>
        <v>129456659.66320705</v>
      </c>
      <c r="E100" s="119">
        <f t="shared" si="12"/>
        <v>220438194.36018991</v>
      </c>
    </row>
    <row r="101" spans="2:5" ht="15.6">
      <c r="B101" s="239"/>
      <c r="C101" s="87"/>
      <c r="D101" s="85"/>
      <c r="E101" s="86"/>
    </row>
    <row r="102" spans="2:5" ht="15.6">
      <c r="B102" s="239"/>
      <c r="C102" s="79"/>
      <c r="D102" s="77"/>
      <c r="E102" s="78"/>
    </row>
    <row r="103" spans="2:5" ht="15.6">
      <c r="B103" s="242" t="s">
        <v>165</v>
      </c>
      <c r="C103" s="87">
        <f>+'CCC+ QRTLY Summary'!BD104</f>
        <v>21770240.870000001</v>
      </c>
      <c r="D103" s="85">
        <f>+'Medallion QRTLY Summary'!BF104</f>
        <v>37523403.019999996</v>
      </c>
      <c r="E103" s="86">
        <f t="shared" ref="E103:E105" si="13">+C103+D103</f>
        <v>59293643.890000001</v>
      </c>
    </row>
    <row r="104" spans="2:5" ht="15.6">
      <c r="B104" s="242" t="s">
        <v>166</v>
      </c>
      <c r="C104" s="87">
        <f>+'CCC+ QRTLY Summary'!BD105</f>
        <v>23347622</v>
      </c>
      <c r="D104" s="85">
        <f>+'Medallion QRTLY Summary'!BF105</f>
        <v>40415376</v>
      </c>
      <c r="E104" s="86">
        <f t="shared" si="13"/>
        <v>63762998</v>
      </c>
    </row>
    <row r="105" spans="2:5" ht="15.6">
      <c r="B105" s="242" t="s">
        <v>167</v>
      </c>
      <c r="C105" s="87">
        <f>+'CCC+ QRTLY Summary'!BD106</f>
        <v>8699876.5962596834</v>
      </c>
      <c r="D105" s="85">
        <f>+'Medallion QRTLY Summary'!BF106</f>
        <v>19123206.461197883</v>
      </c>
      <c r="E105" s="86">
        <f t="shared" si="13"/>
        <v>27823083.057457566</v>
      </c>
    </row>
    <row r="106" spans="2:5" ht="15.6">
      <c r="B106" s="239"/>
      <c r="C106" s="131"/>
      <c r="D106" s="129"/>
      <c r="E106" s="130"/>
    </row>
    <row r="107" spans="2:5" ht="15.6">
      <c r="B107" s="239"/>
      <c r="C107" s="131"/>
      <c r="D107" s="129"/>
      <c r="E107" s="130"/>
    </row>
    <row r="108" spans="2:5" ht="15.6">
      <c r="B108" s="240" t="s">
        <v>169</v>
      </c>
      <c r="C108" s="314">
        <f>+'CCC+ QRTLY Summary'!BD109</f>
        <v>206366</v>
      </c>
      <c r="D108" s="314">
        <f>+'Medallion QRTLY Summary'!BF109</f>
        <v>1172523.6666666665</v>
      </c>
      <c r="E108" s="348">
        <f t="shared" ref="E108:E109" si="14">+C108+D108</f>
        <v>1378889.6666666665</v>
      </c>
    </row>
    <row r="109" spans="2:5" ht="15.6">
      <c r="B109" s="240" t="s">
        <v>170</v>
      </c>
      <c r="C109" s="314">
        <f>+'CCC+ QRTLY Summary'!BD110</f>
        <v>609193</v>
      </c>
      <c r="D109" s="314">
        <f>+'Medallion QRTLY Summary'!BF110</f>
        <v>3447747</v>
      </c>
      <c r="E109" s="348">
        <f t="shared" si="14"/>
        <v>4056940</v>
      </c>
    </row>
    <row r="110" spans="2:5" ht="15.6">
      <c r="B110" s="240" t="s">
        <v>171</v>
      </c>
      <c r="C110" s="141">
        <f>+C9/C109</f>
        <v>2322.8051243694522</v>
      </c>
      <c r="D110" s="141">
        <f t="shared" ref="D110:E110" si="15">+D9/D109</f>
        <v>369.36638085772637</v>
      </c>
      <c r="E110" s="349">
        <f t="shared" si="15"/>
        <v>662.69613394161195</v>
      </c>
    </row>
    <row r="111" spans="2:5" ht="15.6">
      <c r="B111" s="240"/>
      <c r="C111" s="134"/>
      <c r="D111" s="133"/>
      <c r="E111" s="135"/>
    </row>
    <row r="112" spans="2:5" ht="15.6">
      <c r="B112" s="244" t="s">
        <v>172</v>
      </c>
      <c r="C112" s="316">
        <f>+C100</f>
        <v>90981534.696981907</v>
      </c>
      <c r="D112" s="316">
        <f t="shared" ref="D112:E112" si="16">+D100</f>
        <v>129456659.66320705</v>
      </c>
      <c r="E112" s="350">
        <f t="shared" si="16"/>
        <v>220438194.36018991</v>
      </c>
    </row>
    <row r="113" spans="2:5" ht="15.6">
      <c r="B113" s="244"/>
      <c r="C113" s="315"/>
      <c r="D113" s="315"/>
      <c r="E113" s="351"/>
    </row>
    <row r="114" spans="2:5" ht="15.6">
      <c r="B114" s="241" t="s">
        <v>173</v>
      </c>
      <c r="C114" s="315">
        <f>+C112/C15</f>
        <v>6.4970388232138659E-2</v>
      </c>
      <c r="D114" s="315">
        <f t="shared" ref="D114:E114" si="17">+D112/D15</f>
        <v>0.10853721359670478</v>
      </c>
      <c r="E114" s="351">
        <f t="shared" si="17"/>
        <v>8.5009728991314967E-2</v>
      </c>
    </row>
    <row r="115" spans="2:5" ht="15.6">
      <c r="B115" s="241"/>
      <c r="C115" s="315"/>
      <c r="D115" s="315"/>
      <c r="E115" s="351"/>
    </row>
    <row r="116" spans="2:5" ht="15.6">
      <c r="B116" s="241" t="s">
        <v>174</v>
      </c>
      <c r="C116" s="315">
        <f>+C61/C15</f>
        <v>0.84645569459370595</v>
      </c>
      <c r="D116" s="315">
        <f t="shared" ref="D116:E116" si="18">+D61/D15</f>
        <v>0.80194687735242087</v>
      </c>
      <c r="E116" s="351">
        <f t="shared" si="18"/>
        <v>0.82598306781811737</v>
      </c>
    </row>
    <row r="117" spans="2:5" ht="15.6">
      <c r="B117" s="241"/>
      <c r="C117" s="315"/>
      <c r="D117" s="315"/>
      <c r="E117" s="351"/>
    </row>
    <row r="118" spans="2:5" ht="15.6">
      <c r="B118" s="241" t="s">
        <v>175</v>
      </c>
      <c r="C118" s="315">
        <f>+C93/C15</f>
        <v>6.1936678760247284E-2</v>
      </c>
      <c r="D118" s="315">
        <f t="shared" ref="D118:E118" si="19">+D93/D15</f>
        <v>7.4384217147307974E-2</v>
      </c>
      <c r="E118" s="351">
        <f t="shared" si="19"/>
        <v>6.7662146734191242E-2</v>
      </c>
    </row>
    <row r="119" spans="2:5" ht="15.6">
      <c r="B119" s="240"/>
      <c r="C119" s="315"/>
      <c r="D119" s="315"/>
      <c r="E119" s="351"/>
    </row>
    <row r="120" spans="2:5" ht="15.6">
      <c r="B120" s="241" t="s">
        <v>176</v>
      </c>
      <c r="C120" s="315">
        <f>+C71/C15</f>
        <v>2.6637238413908151E-2</v>
      </c>
      <c r="D120" s="315">
        <f t="shared" ref="D120:E120" si="20">+D71/D15</f>
        <v>1.9258883602295763E-2</v>
      </c>
      <c r="E120" s="351">
        <f t="shared" si="20"/>
        <v>2.3243432115773278E-2</v>
      </c>
    </row>
    <row r="121" spans="2:5" ht="16.149999999999999" thickBot="1">
      <c r="B121" s="245"/>
      <c r="C121" s="155"/>
      <c r="D121" s="156"/>
      <c r="E121" s="157"/>
    </row>
    <row r="122" spans="2:5">
      <c r="B122" s="246" t="s">
        <v>172</v>
      </c>
      <c r="C122" s="250">
        <v>90981534.696981341</v>
      </c>
      <c r="D122" s="250">
        <v>129456659.66320682</v>
      </c>
      <c r="E122" s="251">
        <v>230863550.54973221</v>
      </c>
    </row>
    <row r="123" spans="2:5">
      <c r="B123" s="222"/>
      <c r="C123" s="41"/>
      <c r="D123" s="41"/>
      <c r="E123" s="248"/>
    </row>
    <row r="124" spans="2:5" ht="15.6">
      <c r="B124" s="239" t="s">
        <v>177</v>
      </c>
      <c r="C124" s="254">
        <v>5685023.4049005285</v>
      </c>
      <c r="D124" s="254">
        <v>26572935.848030984</v>
      </c>
      <c r="E124" s="255">
        <v>33830294.542248905</v>
      </c>
    </row>
    <row r="125" spans="2:5" ht="15.6">
      <c r="B125" s="239" t="s">
        <v>178</v>
      </c>
      <c r="C125" s="254">
        <v>49308826.703970365</v>
      </c>
      <c r="D125" s="254">
        <v>26340911.348069258</v>
      </c>
      <c r="E125" s="255">
        <v>66139543.233853742</v>
      </c>
    </row>
    <row r="126" spans="2:5" ht="15.6">
      <c r="B126" s="239" t="s">
        <v>179</v>
      </c>
      <c r="C126" s="254">
        <v>9302618.7176883556</v>
      </c>
      <c r="D126" s="254">
        <v>8581603.0489143766</v>
      </c>
      <c r="E126" s="255">
        <v>17441481.570811212</v>
      </c>
    </row>
    <row r="127" spans="2:5" ht="15.6">
      <c r="B127" s="239" t="s">
        <v>180</v>
      </c>
      <c r="C127" s="254">
        <v>178747.59980664775</v>
      </c>
      <c r="D127" s="254">
        <v>15598596.352428421</v>
      </c>
      <c r="E127" s="255">
        <v>10890517.408641279</v>
      </c>
    </row>
    <row r="128" spans="2:5" ht="15.6">
      <c r="B128" s="239" t="s">
        <v>181</v>
      </c>
      <c r="C128" s="254">
        <v>-413681.22000003234</v>
      </c>
      <c r="D128" s="254">
        <v>21338381.809999995</v>
      </c>
      <c r="E128" s="255">
        <v>34713046.389999926</v>
      </c>
    </row>
    <row r="129" spans="2:5" ht="15.6">
      <c r="B129" s="239" t="s">
        <v>182</v>
      </c>
      <c r="C129" s="254">
        <v>26919999.490615912</v>
      </c>
      <c r="D129" s="254">
        <v>31024231.255764022</v>
      </c>
      <c r="E129" s="255">
        <v>37023975.948822439</v>
      </c>
    </row>
    <row r="130" spans="2:5">
      <c r="B130" s="247" t="s">
        <v>173</v>
      </c>
      <c r="C130" s="252">
        <v>6.4970388232138257E-2</v>
      </c>
      <c r="D130" s="252">
        <v>0.10853721359670458</v>
      </c>
      <c r="E130" s="267">
        <v>4.4476841465381431E-2</v>
      </c>
    </row>
    <row r="131" spans="2:5">
      <c r="B131" s="222"/>
      <c r="C131" s="41"/>
      <c r="D131" s="41"/>
      <c r="E131" s="248"/>
    </row>
    <row r="132" spans="2:5" ht="15.6">
      <c r="B132" s="239" t="s">
        <v>177</v>
      </c>
      <c r="C132" s="261">
        <v>2.7176984660957828E-2</v>
      </c>
      <c r="D132" s="261">
        <v>0.13907169293175217</v>
      </c>
      <c r="E132" s="262">
        <v>4.2582830893048769E-2</v>
      </c>
    </row>
    <row r="133" spans="2:5" ht="15.6">
      <c r="B133" s="239" t="s">
        <v>178</v>
      </c>
      <c r="C133" s="261">
        <v>0.1255392995965629</v>
      </c>
      <c r="D133" s="261">
        <v>8.2246985606571565E-2</v>
      </c>
      <c r="E133" s="262">
        <v>4.5855793166515953E-2</v>
      </c>
    </row>
    <row r="134" spans="2:5" ht="15.6">
      <c r="B134" s="239" t="s">
        <v>179</v>
      </c>
      <c r="C134" s="261">
        <v>6.4116439051767393E-2</v>
      </c>
      <c r="D134" s="261">
        <v>8.4079480444481242E-2</v>
      </c>
      <c r="E134" s="262">
        <v>3.6062700130891114E-2</v>
      </c>
    </row>
    <row r="135" spans="2:5" ht="15.6">
      <c r="B135" s="239" t="s">
        <v>180</v>
      </c>
      <c r="C135" s="261">
        <v>7.4884520092590259E-4</v>
      </c>
      <c r="D135" s="261">
        <v>6.4303814497324113E-2</v>
      </c>
      <c r="E135" s="262">
        <v>1.1094660371117521E-2</v>
      </c>
    </row>
    <row r="136" spans="2:5" ht="15.6">
      <c r="B136" s="239" t="s">
        <v>181</v>
      </c>
      <c r="C136" s="261">
        <v>-2.6578929522273619E-3</v>
      </c>
      <c r="D136" s="261">
        <v>0.17229820291131964</v>
      </c>
      <c r="E136" s="262">
        <v>6.4845303478358998E-2</v>
      </c>
    </row>
    <row r="137" spans="2:5" ht="15.6">
      <c r="B137" s="239" t="s">
        <v>182</v>
      </c>
      <c r="C137" s="261">
        <v>0.10396069996067078</v>
      </c>
      <c r="D137" s="261">
        <v>0.1457134055750188</v>
      </c>
      <c r="E137" s="262">
        <v>7.1173475008853182E-2</v>
      </c>
    </row>
    <row r="138" spans="2:5">
      <c r="B138" s="247" t="s">
        <v>183</v>
      </c>
      <c r="C138" s="252">
        <v>0.84645569459370629</v>
      </c>
      <c r="D138" s="252">
        <v>0.80194687735242087</v>
      </c>
      <c r="E138" s="267">
        <v>0.85113655831637147</v>
      </c>
    </row>
    <row r="139" spans="2:5">
      <c r="B139" s="222"/>
      <c r="C139" s="263"/>
      <c r="D139" s="263"/>
      <c r="E139" s="264"/>
    </row>
    <row r="140" spans="2:5" ht="15.6">
      <c r="B140" s="239" t="s">
        <v>177</v>
      </c>
      <c r="C140" s="281">
        <v>0.82293161372061818</v>
      </c>
      <c r="D140" s="281">
        <v>0.78940613669093473</v>
      </c>
      <c r="E140" s="282">
        <v>0.83190999739412974</v>
      </c>
    </row>
    <row r="141" spans="2:5" ht="15.6">
      <c r="B141" s="239" t="s">
        <v>178</v>
      </c>
      <c r="C141" s="281">
        <v>0.80784529004615413</v>
      </c>
      <c r="D141" s="281">
        <v>0.8039785521095153</v>
      </c>
      <c r="E141" s="282">
        <v>0.83994195249230208</v>
      </c>
    </row>
    <row r="142" spans="2:5" ht="15.6">
      <c r="B142" s="239" t="s">
        <v>179</v>
      </c>
      <c r="C142" s="281">
        <v>0.84813369912278669</v>
      </c>
      <c r="D142" s="281">
        <v>0.83334127498810395</v>
      </c>
      <c r="E142" s="282">
        <v>0.85077782069239494</v>
      </c>
    </row>
    <row r="143" spans="2:5" ht="15.6">
      <c r="B143" s="239" t="s">
        <v>180</v>
      </c>
      <c r="C143" s="281">
        <v>0.92288545748967277</v>
      </c>
      <c r="D143" s="281">
        <v>0.87458078414915685</v>
      </c>
      <c r="E143" s="282">
        <v>0.89644695706557886</v>
      </c>
    </row>
    <row r="144" spans="2:5" ht="15.6">
      <c r="B144" s="239" t="s">
        <v>181</v>
      </c>
      <c r="C144" s="281">
        <v>0.91570139661940053</v>
      </c>
      <c r="D144" s="281">
        <v>0.71503261714894839</v>
      </c>
      <c r="E144" s="282">
        <v>0.82285037292150398</v>
      </c>
    </row>
    <row r="145" spans="2:5" ht="15.6">
      <c r="B145" s="239" t="s">
        <v>182</v>
      </c>
      <c r="C145" s="281">
        <v>0.81100486016043638</v>
      </c>
      <c r="D145" s="281">
        <v>0.76289762560374008</v>
      </c>
      <c r="E145" s="282">
        <v>0.85350742508896127</v>
      </c>
    </row>
    <row r="146" spans="2:5">
      <c r="B146" s="247" t="s">
        <v>175</v>
      </c>
      <c r="C146" s="252">
        <v>6.1936678760247305E-2</v>
      </c>
      <c r="D146" s="252">
        <v>7.4384217147307974E-2</v>
      </c>
      <c r="E146" s="267">
        <v>8.3710243616109584E-2</v>
      </c>
    </row>
    <row r="147" spans="2:5">
      <c r="B147" s="222"/>
      <c r="C147" s="263"/>
      <c r="D147" s="263"/>
      <c r="E147" s="264"/>
    </row>
    <row r="148" spans="2:5" ht="15.6">
      <c r="B148" s="239" t="s">
        <v>177</v>
      </c>
      <c r="C148" s="261">
        <v>0.11929360319529761</v>
      </c>
      <c r="D148" s="261">
        <v>9.7285356585746441E-2</v>
      </c>
      <c r="E148" s="262">
        <v>0.10635937917606383</v>
      </c>
    </row>
    <row r="149" spans="2:5" ht="15.6">
      <c r="B149" s="239" t="s">
        <v>178</v>
      </c>
      <c r="C149" s="261">
        <v>3.7043911265171169E-2</v>
      </c>
      <c r="D149" s="261">
        <v>8.6770337092426264E-2</v>
      </c>
      <c r="E149" s="262">
        <v>8.5770788844789614E-2</v>
      </c>
    </row>
    <row r="150" spans="2:5" ht="15.6">
      <c r="B150" s="239" t="s">
        <v>179</v>
      </c>
      <c r="C150" s="261">
        <v>5.8244116198956052E-2</v>
      </c>
      <c r="D150" s="261">
        <v>6.8074834410094515E-2</v>
      </c>
      <c r="E150" s="262">
        <v>9.0171839039689519E-2</v>
      </c>
    </row>
    <row r="151" spans="2:5" ht="15.6">
      <c r="B151" s="239" t="s">
        <v>180</v>
      </c>
      <c r="C151" s="261">
        <v>5.2709713599739888E-2</v>
      </c>
      <c r="D151" s="261">
        <v>4.7881355315115462E-2</v>
      </c>
      <c r="E151" s="262">
        <v>7.3182454746347561E-2</v>
      </c>
    </row>
    <row r="152" spans="2:5" ht="15.6">
      <c r="B152" s="239" t="s">
        <v>181</v>
      </c>
      <c r="C152" s="261">
        <v>7.6663520833213927E-2</v>
      </c>
      <c r="D152" s="261">
        <v>9.9070292302864904E-2</v>
      </c>
      <c r="E152" s="262">
        <v>0.10057929003793926</v>
      </c>
    </row>
    <row r="153" spans="2:5" ht="15.6">
      <c r="B153" s="239" t="s">
        <v>182</v>
      </c>
      <c r="C153" s="261">
        <v>5.5081411424864127E-2</v>
      </c>
      <c r="D153" s="261">
        <v>5.8361954652422984E-2</v>
      </c>
      <c r="E153" s="262">
        <v>5.9806410996375826E-2</v>
      </c>
    </row>
    <row r="154" spans="2:5">
      <c r="B154" s="247" t="s">
        <v>184</v>
      </c>
      <c r="C154" s="252">
        <v>2.6637238413908148E-2</v>
      </c>
      <c r="D154" s="252">
        <v>1.9258883602295763E-2</v>
      </c>
      <c r="E154" s="267">
        <v>2.0676356602137513E-2</v>
      </c>
    </row>
    <row r="155" spans="2:5">
      <c r="B155" s="222"/>
      <c r="C155" s="263"/>
      <c r="D155" s="263"/>
      <c r="E155" s="264"/>
    </row>
    <row r="156" spans="2:5" ht="15.6">
      <c r="B156" s="239" t="s">
        <v>177</v>
      </c>
      <c r="C156" s="261">
        <v>3.0597798423126404E-2</v>
      </c>
      <c r="D156" s="261">
        <v>4.7920547001171002E-3</v>
      </c>
      <c r="E156" s="262">
        <v>1.9147792536757614E-2</v>
      </c>
    </row>
    <row r="157" spans="2:5" ht="15.6">
      <c r="B157" s="239" t="s">
        <v>178</v>
      </c>
      <c r="C157" s="261">
        <v>2.9571499092111798E-2</v>
      </c>
      <c r="D157" s="261">
        <v>2.7004125191486872E-2</v>
      </c>
      <c r="E157" s="262">
        <v>2.8431465496392382E-2</v>
      </c>
    </row>
    <row r="158" spans="2:5" ht="15.6">
      <c r="B158" s="239" t="s">
        <v>179</v>
      </c>
      <c r="C158" s="261">
        <v>2.9505745626489745E-2</v>
      </c>
      <c r="D158" s="261">
        <v>1.4504410157320411E-2</v>
      </c>
      <c r="E158" s="262">
        <v>2.2987640137024382E-2</v>
      </c>
    </row>
    <row r="159" spans="2:5" ht="15.6">
      <c r="B159" s="239" t="s">
        <v>180</v>
      </c>
      <c r="C159" s="261">
        <v>2.3655983709661745E-2</v>
      </c>
      <c r="D159" s="261">
        <v>1.3234046038403472E-2</v>
      </c>
      <c r="E159" s="262">
        <v>1.927592781695607E-2</v>
      </c>
    </row>
    <row r="160" spans="2:5" ht="15.6">
      <c r="B160" s="239" t="s">
        <v>181</v>
      </c>
      <c r="C160" s="261">
        <v>1.0292975499612941E-2</v>
      </c>
      <c r="D160" s="261">
        <v>1.3598887636866914E-2</v>
      </c>
      <c r="E160" s="262">
        <v>1.1725033562197763E-2</v>
      </c>
    </row>
    <row r="161" spans="2:5" ht="16.149999999999999" thickBot="1">
      <c r="B161" s="268" t="s">
        <v>182</v>
      </c>
      <c r="C161" s="269">
        <v>2.9953028454028703E-2</v>
      </c>
      <c r="D161" s="269">
        <v>3.3027014168818092E-2</v>
      </c>
      <c r="E161" s="270">
        <v>1.5512688905809755E-2</v>
      </c>
    </row>
  </sheetData>
  <mergeCells count="1">
    <mergeCell ref="B2:E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CDC2CC7-E7F0-47E1-A437-C13526B073DA}"/>
</file>

<file path=customXml/itemProps2.xml><?xml version="1.0" encoding="utf-8"?>
<ds:datastoreItem xmlns:ds="http://schemas.openxmlformats.org/officeDocument/2006/customXml" ds:itemID="{7AC7E588-2F89-433A-A225-41CDA09B9FB5}"/>
</file>

<file path=customXml/itemProps3.xml><?xml version="1.0" encoding="utf-8"?>
<ds:datastoreItem xmlns:ds="http://schemas.openxmlformats.org/officeDocument/2006/customXml" ds:itemID="{B4394FA5-AC8C-4600-A840-FDD5E3A92F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WellPoint,  Inc.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jseavey</dc:creator>
  <cp:keywords/>
  <dc:description/>
  <cp:lastModifiedBy/>
  <cp:revision/>
  <dcterms:created xsi:type="dcterms:W3CDTF">2010-07-13T10:50:03Z</dcterms:created>
  <dcterms:modified xsi:type="dcterms:W3CDTF">2020-10-21T18:54:03Z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